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0" windowHeight="7590"/>
  </bookViews>
  <sheets>
    <sheet name="Input" sheetId="2" r:id="rId1"/>
    <sheet name="ModelloAnalisi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3" l="1"/>
  <c r="C27" i="3"/>
  <c r="C30" i="3" s="1"/>
  <c r="G29" i="3"/>
  <c r="C13" i="3"/>
  <c r="C12" i="3"/>
  <c r="C19" i="3"/>
  <c r="D26" i="3" s="1"/>
  <c r="E26" i="3" s="1"/>
  <c r="F26" i="3" s="1"/>
  <c r="G26" i="3" s="1"/>
  <c r="C16" i="3"/>
  <c r="C28" i="3" s="1"/>
  <c r="C29" i="3" s="1"/>
  <c r="C11" i="3"/>
  <c r="C10" i="3"/>
  <c r="D29" i="3" s="1"/>
  <c r="B5" i="2"/>
  <c r="C7" i="3" s="1"/>
  <c r="H26" i="3" l="1"/>
  <c r="C14" i="3"/>
  <c r="C18" i="3" s="1"/>
  <c r="D25" i="3" s="1"/>
  <c r="D27" i="3" l="1"/>
  <c r="D30" i="3" s="1"/>
  <c r="E25" i="3"/>
  <c r="C20" i="3"/>
  <c r="C22" i="3" s="1"/>
  <c r="E29" i="3"/>
  <c r="F29" i="3"/>
  <c r="F25" i="3" l="1"/>
  <c r="E27" i="3"/>
  <c r="E30" i="3" s="1"/>
  <c r="F27" i="3" l="1"/>
  <c r="F30" i="3" s="1"/>
  <c r="G25" i="3"/>
  <c r="H25" i="3" l="1"/>
  <c r="H27" i="3" s="1"/>
  <c r="H30" i="3" s="1"/>
  <c r="I30" i="3" s="1"/>
  <c r="G27" i="3"/>
  <c r="G30" i="3" s="1"/>
</calcChain>
</file>

<file path=xl/sharedStrings.xml><?xml version="1.0" encoding="utf-8"?>
<sst xmlns="http://schemas.openxmlformats.org/spreadsheetml/2006/main" count="53" uniqueCount="49">
  <si>
    <t>Euro</t>
  </si>
  <si>
    <t>Investimento in efficientamento energetico</t>
  </si>
  <si>
    <t>PBP</t>
  </si>
  <si>
    <t>Consumi termici storici annui</t>
  </si>
  <si>
    <t>Consumi elettrici storici annui</t>
  </si>
  <si>
    <t>Importi in Euro</t>
  </si>
  <si>
    <t>Investimento previsto per la realizzazione di un impianto di trigenerazione</t>
  </si>
  <si>
    <t>Numero di CB annui ottenibili</t>
  </si>
  <si>
    <t>1) Quale è il pay back period (PBP) dell'investimento?</t>
  </si>
  <si>
    <t>2) E' conveniente realizzare l'impianto?</t>
  </si>
  <si>
    <t>4) Quale è il prezzo del gas oltre il quale non conviene più l'investimento nell'impianto?</t>
  </si>
  <si>
    <t>KWht</t>
  </si>
  <si>
    <t>Energia termica prodotta dall'impianto inverno</t>
  </si>
  <si>
    <t>Energia elettrica autoprodotta dall'impianto nell'anno</t>
  </si>
  <si>
    <t>Smc anno</t>
  </si>
  <si>
    <t>Costo di manutenzione annuo dell'impianto</t>
  </si>
  <si>
    <t>Quantità di gas annua per alimentare l'impianto</t>
  </si>
  <si>
    <t>Prezzo di mercato del gas</t>
  </si>
  <si>
    <t>Prezzo di mercato energia elettrica</t>
  </si>
  <si>
    <t>Euro al KWhe</t>
  </si>
  <si>
    <t>Euro Smc</t>
  </si>
  <si>
    <t>KWhe</t>
  </si>
  <si>
    <t>Spesa futura</t>
  </si>
  <si>
    <t>Efficientamento energetico mediante realizzazione di un sistema di cogenerazione</t>
  </si>
  <si>
    <t>Fabbisogno elettrico storico annuo</t>
  </si>
  <si>
    <t>Fabbisogno termico storico annuo</t>
  </si>
  <si>
    <t>Energia per alimentare l'impianto</t>
  </si>
  <si>
    <t>Manutenzione annua impianto</t>
  </si>
  <si>
    <t>Prezzo di mercato CB</t>
  </si>
  <si>
    <t>Euro per CB</t>
  </si>
  <si>
    <t>Spesa storica energia annua</t>
  </si>
  <si>
    <t>Risparmio energetico termico ed elettrico annuo</t>
  </si>
  <si>
    <t>Ricavi da CB annuo</t>
  </si>
  <si>
    <t>Investimento iniziale</t>
  </si>
  <si>
    <t>Anno 1</t>
  </si>
  <si>
    <t>Anno 2</t>
  </si>
  <si>
    <t>Anno 3</t>
  </si>
  <si>
    <t>Cash flow</t>
  </si>
  <si>
    <t>3) Redigere il cash del progetto</t>
  </si>
  <si>
    <t>Free cash</t>
  </si>
  <si>
    <t>Costo energia termica non prodotta da impianto</t>
  </si>
  <si>
    <t>Euro al KWht</t>
  </si>
  <si>
    <t>Prezzo di mercato energia termica</t>
  </si>
  <si>
    <t>Costo energia elettrica non prodotta da impianto</t>
  </si>
  <si>
    <t>Anno 4</t>
  </si>
  <si>
    <t>Totale uscite</t>
  </si>
  <si>
    <t>Totale entrate</t>
  </si>
  <si>
    <t>Anno 5</t>
  </si>
  <si>
    <t>Anno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</si>
</sst>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6" formatCode="_-* #,##0.000\ _€_-;\-* #,##0.0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Border="1" applyAlignment="1">
      <alignment horizontal="right"/>
    </xf>
    <xf numFmtId="164" fontId="0" fillId="0" borderId="1" xfId="1" applyNumberFormat="1" applyFont="1" applyBorder="1"/>
    <xf numFmtId="0" fontId="0" fillId="0" borderId="0" xfId="0" applyFill="1"/>
    <xf numFmtId="0" fontId="1" fillId="3" borderId="0" xfId="0" applyFont="1" applyFill="1" applyAlignment="1">
      <alignment horizontal="center"/>
    </xf>
    <xf numFmtId="164" fontId="0" fillId="0" borderId="0" xfId="1" applyNumberFormat="1" applyFont="1" applyBorder="1"/>
    <xf numFmtId="164" fontId="0" fillId="0" borderId="0" xfId="1" applyNumberFormat="1" applyFont="1" applyFill="1"/>
    <xf numFmtId="0" fontId="0" fillId="0" borderId="0" xfId="0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1" fillId="5" borderId="0" xfId="0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64" fontId="3" fillId="0" borderId="0" xfId="1" applyNumberFormat="1" applyFont="1" applyFill="1"/>
    <xf numFmtId="0" fontId="5" fillId="0" borderId="0" xfId="0" applyFont="1" applyAlignment="1">
      <alignment horizontal="right"/>
    </xf>
    <xf numFmtId="164" fontId="3" fillId="0" borderId="0" xfId="1" applyNumberFormat="1" applyFont="1"/>
    <xf numFmtId="0" fontId="3" fillId="0" borderId="0" xfId="0" applyFont="1"/>
    <xf numFmtId="0" fontId="6" fillId="0" borderId="0" xfId="0" applyFont="1"/>
    <xf numFmtId="0" fontId="1" fillId="0" borderId="0" xfId="0" applyFont="1"/>
    <xf numFmtId="0" fontId="7" fillId="0" borderId="0" xfId="0" quotePrefix="1" applyFont="1" applyAlignment="1">
      <alignment horizontal="left"/>
    </xf>
    <xf numFmtId="164" fontId="0" fillId="0" borderId="2" xfId="1" applyNumberFormat="1" applyFont="1" applyBorder="1"/>
    <xf numFmtId="0" fontId="1" fillId="4" borderId="0" xfId="0" applyFont="1" applyFill="1"/>
    <xf numFmtId="0" fontId="1" fillId="8" borderId="0" xfId="0" applyFont="1" applyFill="1"/>
    <xf numFmtId="0" fontId="1" fillId="7" borderId="0" xfId="0" applyFont="1" applyFill="1" applyAlignment="1">
      <alignment horizontal="center"/>
    </xf>
    <xf numFmtId="166" fontId="0" fillId="6" borderId="3" xfId="1" applyNumberFormat="1" applyFont="1" applyFill="1" applyBorder="1"/>
    <xf numFmtId="166" fontId="0" fillId="6" borderId="4" xfId="1" applyNumberFormat="1" applyFont="1" applyFill="1" applyBorder="1"/>
    <xf numFmtId="164" fontId="0" fillId="9" borderId="1" xfId="1" applyNumberFormat="1" applyFont="1" applyFill="1" applyBorder="1"/>
    <xf numFmtId="164" fontId="0" fillId="0" borderId="0" xfId="2" applyNumberFormat="1" applyFont="1" applyBorder="1"/>
    <xf numFmtId="166" fontId="1" fillId="0" borderId="0" xfId="1" applyNumberFormat="1" applyFont="1"/>
    <xf numFmtId="164" fontId="1" fillId="0" borderId="0" xfId="1" quotePrefix="1" applyNumberFormat="1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166" fontId="0" fillId="6" borderId="5" xfId="1" applyNumberFormat="1" applyFont="1" applyFill="1" applyBorder="1"/>
    <xf numFmtId="0" fontId="1" fillId="0" borderId="0" xfId="0" applyFont="1" applyAlignment="1">
      <alignment horizontal="left"/>
    </xf>
    <xf numFmtId="0" fontId="8" fillId="0" borderId="0" xfId="0" applyFont="1"/>
    <xf numFmtId="164" fontId="2" fillId="0" borderId="0" xfId="1" quotePrefix="1" applyNumberFormat="1" applyFont="1" applyFill="1" applyAlignment="1">
      <alignment horizontal="center"/>
    </xf>
    <xf numFmtId="164" fontId="0" fillId="0" borderId="0" xfId="0" quotePrefix="1" applyNumberFormat="1" applyFont="1" applyAlignment="1">
      <alignment horizontal="center"/>
    </xf>
    <xf numFmtId="164" fontId="2" fillId="0" borderId="2" xfId="1" quotePrefix="1" applyNumberFormat="1" applyFont="1" applyFill="1" applyBorder="1" applyAlignment="1">
      <alignment horizontal="center"/>
    </xf>
    <xf numFmtId="164" fontId="9" fillId="0" borderId="0" xfId="1" applyNumberFormat="1" applyFont="1"/>
    <xf numFmtId="164" fontId="8" fillId="0" borderId="0" xfId="1" applyNumberFormat="1" applyFont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zoomScale="130" zoomScaleNormal="130" workbookViewId="0"/>
  </sheetViews>
  <sheetFormatPr defaultRowHeight="15" x14ac:dyDescent="0.25"/>
  <cols>
    <col min="1" max="1" width="74.140625" customWidth="1"/>
    <col min="2" max="2" width="15.7109375" style="2" bestFit="1" customWidth="1"/>
    <col min="3" max="3" width="9.140625" style="1"/>
  </cols>
  <sheetData>
    <row r="1" spans="1:3" x14ac:dyDescent="0.25">
      <c r="A1" s="14" t="s">
        <v>23</v>
      </c>
      <c r="B1" s="15" t="s">
        <v>5</v>
      </c>
    </row>
    <row r="3" spans="1:3" x14ac:dyDescent="0.25">
      <c r="A3" t="s">
        <v>3</v>
      </c>
      <c r="B3" s="3">
        <v>900000</v>
      </c>
    </row>
    <row r="4" spans="1:3" ht="15.75" thickBot="1" x14ac:dyDescent="0.3">
      <c r="A4" t="s">
        <v>4</v>
      </c>
      <c r="B4" s="7">
        <v>600000</v>
      </c>
    </row>
    <row r="5" spans="1:3" x14ac:dyDescent="0.25">
      <c r="B5" s="23">
        <f>SUM(B3:B4)</f>
        <v>1500000</v>
      </c>
    </row>
    <row r="6" spans="1:3" x14ac:dyDescent="0.25">
      <c r="B6" s="7"/>
    </row>
    <row r="7" spans="1:3" x14ac:dyDescent="0.25">
      <c r="A7" t="s">
        <v>25</v>
      </c>
      <c r="B7" s="7">
        <v>850000</v>
      </c>
      <c r="C7" s="1" t="s">
        <v>11</v>
      </c>
    </row>
    <row r="8" spans="1:3" x14ac:dyDescent="0.25">
      <c r="A8" t="s">
        <v>24</v>
      </c>
      <c r="B8" s="7">
        <v>1200000</v>
      </c>
      <c r="C8" s="1" t="s">
        <v>21</v>
      </c>
    </row>
    <row r="10" spans="1:3" x14ac:dyDescent="0.25">
      <c r="A10" t="s">
        <v>6</v>
      </c>
      <c r="B10" s="2">
        <v>1300000</v>
      </c>
    </row>
    <row r="11" spans="1:3" x14ac:dyDescent="0.25">
      <c r="A11" s="13" t="s">
        <v>7</v>
      </c>
      <c r="B11" s="16">
        <v>45</v>
      </c>
    </row>
    <row r="12" spans="1:3" x14ac:dyDescent="0.25">
      <c r="A12" s="13" t="s">
        <v>12</v>
      </c>
      <c r="B12" s="16">
        <v>600000</v>
      </c>
      <c r="C12" s="1" t="s">
        <v>11</v>
      </c>
    </row>
    <row r="13" spans="1:3" x14ac:dyDescent="0.25">
      <c r="A13" s="13" t="s">
        <v>13</v>
      </c>
      <c r="B13" s="16">
        <v>700000</v>
      </c>
      <c r="C13" s="1" t="s">
        <v>21</v>
      </c>
    </row>
    <row r="14" spans="1:3" x14ac:dyDescent="0.25">
      <c r="A14" s="17" t="s">
        <v>16</v>
      </c>
      <c r="B14" s="16">
        <v>810000</v>
      </c>
      <c r="C14" s="1" t="s">
        <v>14</v>
      </c>
    </row>
    <row r="15" spans="1:3" x14ac:dyDescent="0.25">
      <c r="A15" s="17" t="s">
        <v>15</v>
      </c>
      <c r="B15" s="18">
        <v>80000</v>
      </c>
      <c r="C15" s="1" t="s">
        <v>0</v>
      </c>
    </row>
    <row r="16" spans="1:3" x14ac:dyDescent="0.25">
      <c r="A16" s="17"/>
      <c r="B16" s="18"/>
    </row>
    <row r="17" spans="1:2" x14ac:dyDescent="0.25">
      <c r="A17" s="17"/>
      <c r="B17" s="18"/>
    </row>
    <row r="18" spans="1:2" x14ac:dyDescent="0.25">
      <c r="A18" s="17"/>
      <c r="B18" s="18"/>
    </row>
    <row r="19" spans="1:2" x14ac:dyDescent="0.25">
      <c r="A19" s="22"/>
    </row>
    <row r="20" spans="1:2" x14ac:dyDescent="0.25">
      <c r="A20" t="s">
        <v>8</v>
      </c>
    </row>
    <row r="21" spans="1:2" x14ac:dyDescent="0.25">
      <c r="A21" t="s">
        <v>9</v>
      </c>
    </row>
    <row r="22" spans="1:2" x14ac:dyDescent="0.25">
      <c r="A22" t="s">
        <v>38</v>
      </c>
    </row>
    <row r="23" spans="1:2" x14ac:dyDescent="0.25">
      <c r="A23" t="s">
        <v>10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zoomScale="115" zoomScaleNormal="115" workbookViewId="0">
      <selection activeCell="B24" sqref="B24"/>
    </sheetView>
  </sheetViews>
  <sheetFormatPr defaultRowHeight="15" x14ac:dyDescent="0.25"/>
  <cols>
    <col min="2" max="2" width="48.5703125" bestFit="1" customWidth="1"/>
    <col min="3" max="3" width="12.85546875" style="2" bestFit="1" customWidth="1"/>
    <col min="4" max="6" width="12.85546875" bestFit="1" customWidth="1"/>
    <col min="7" max="7" width="11.42578125" customWidth="1"/>
    <col min="8" max="9" width="11.140625" bestFit="1" customWidth="1"/>
  </cols>
  <sheetData>
    <row r="1" spans="2:4" ht="15.75" thickBot="1" x14ac:dyDescent="0.3"/>
    <row r="2" spans="2:4" x14ac:dyDescent="0.25">
      <c r="B2" s="19" t="s">
        <v>17</v>
      </c>
      <c r="C2" s="27">
        <v>1.0489999999999999</v>
      </c>
      <c r="D2" t="s">
        <v>20</v>
      </c>
    </row>
    <row r="3" spans="2:4" x14ac:dyDescent="0.25">
      <c r="B3" s="19" t="s">
        <v>42</v>
      </c>
      <c r="C3" s="34">
        <v>5.5E-2</v>
      </c>
      <c r="D3" t="s">
        <v>41</v>
      </c>
    </row>
    <row r="4" spans="2:4" ht="15.75" thickBot="1" x14ac:dyDescent="0.3">
      <c r="B4" s="19" t="s">
        <v>18</v>
      </c>
      <c r="C4" s="28">
        <v>0.501</v>
      </c>
      <c r="D4" t="s">
        <v>19</v>
      </c>
    </row>
    <row r="5" spans="2:4" ht="15.75" thickBot="1" x14ac:dyDescent="0.3">
      <c r="B5" s="19" t="s">
        <v>28</v>
      </c>
      <c r="C5" s="29">
        <v>250</v>
      </c>
      <c r="D5" t="s">
        <v>29</v>
      </c>
    </row>
    <row r="6" spans="2:4" x14ac:dyDescent="0.25">
      <c r="B6" s="20"/>
    </row>
    <row r="7" spans="2:4" x14ac:dyDescent="0.25">
      <c r="B7" s="24" t="s">
        <v>30</v>
      </c>
      <c r="C7" s="2">
        <f>Input!B5</f>
        <v>1500000</v>
      </c>
    </row>
    <row r="8" spans="2:4" x14ac:dyDescent="0.25">
      <c r="B8" s="21"/>
    </row>
    <row r="9" spans="2:4" x14ac:dyDescent="0.25">
      <c r="B9" s="25" t="s">
        <v>22</v>
      </c>
    </row>
    <row r="10" spans="2:4" x14ac:dyDescent="0.25">
      <c r="B10" t="s">
        <v>26</v>
      </c>
      <c r="C10" s="7">
        <f>C2*Input!B14</f>
        <v>849690</v>
      </c>
    </row>
    <row r="11" spans="2:4" x14ac:dyDescent="0.25">
      <c r="B11" t="s">
        <v>27</v>
      </c>
      <c r="C11" s="7">
        <f>Input!B15</f>
        <v>80000</v>
      </c>
    </row>
    <row r="12" spans="2:4" x14ac:dyDescent="0.25">
      <c r="B12" t="s">
        <v>40</v>
      </c>
      <c r="C12" s="7">
        <f>(Input!B7-Input!B12)*C3</f>
        <v>13750</v>
      </c>
    </row>
    <row r="13" spans="2:4" ht="15.75" thickBot="1" x14ac:dyDescent="0.3">
      <c r="B13" t="s">
        <v>43</v>
      </c>
      <c r="C13" s="7">
        <f>(Input!B8-Input!B13)*ModelloAnalisi!C4</f>
        <v>250500</v>
      </c>
    </row>
    <row r="14" spans="2:4" x14ac:dyDescent="0.25">
      <c r="C14" s="23">
        <f>SUM(C10:C13)</f>
        <v>1193940</v>
      </c>
    </row>
    <row r="15" spans="2:4" ht="15.75" thickBot="1" x14ac:dyDescent="0.3"/>
    <row r="16" spans="2:4" ht="15.75" thickBot="1" x14ac:dyDescent="0.3">
      <c r="B16" s="5" t="s">
        <v>1</v>
      </c>
      <c r="C16" s="4">
        <f>Input!B10</f>
        <v>1300000</v>
      </c>
    </row>
    <row r="17" spans="2:9" x14ac:dyDescent="0.25">
      <c r="B17" s="5"/>
      <c r="C17" s="7"/>
    </row>
    <row r="18" spans="2:9" x14ac:dyDescent="0.25">
      <c r="B18" t="s">
        <v>31</v>
      </c>
      <c r="C18" s="30">
        <f>C7-C14</f>
        <v>306060</v>
      </c>
    </row>
    <row r="19" spans="2:9" ht="15.75" thickBot="1" x14ac:dyDescent="0.3">
      <c r="B19" t="s">
        <v>32</v>
      </c>
      <c r="C19" s="7">
        <f>C5*Input!B11</f>
        <v>11250</v>
      </c>
    </row>
    <row r="20" spans="2:9" x14ac:dyDescent="0.25">
      <c r="C20" s="23">
        <f>SUM(C18:C19)</f>
        <v>317310</v>
      </c>
    </row>
    <row r="22" spans="2:9" x14ac:dyDescent="0.25">
      <c r="B22" s="26" t="s">
        <v>2</v>
      </c>
      <c r="C22" s="31">
        <f>C16/C20</f>
        <v>4.096939901043144</v>
      </c>
    </row>
    <row r="23" spans="2:9" s="5" customFormat="1" x14ac:dyDescent="0.25">
      <c r="B23" s="11"/>
      <c r="C23" s="8"/>
      <c r="D23" s="10"/>
      <c r="E23" s="9"/>
    </row>
    <row r="24" spans="2:9" s="5" customFormat="1" x14ac:dyDescent="0.25">
      <c r="B24" s="6" t="s">
        <v>37</v>
      </c>
      <c r="C24" s="32" t="s">
        <v>34</v>
      </c>
      <c r="D24" s="33" t="s">
        <v>35</v>
      </c>
      <c r="E24" s="33" t="s">
        <v>36</v>
      </c>
      <c r="F24" s="33" t="s">
        <v>44</v>
      </c>
      <c r="G24" s="33" t="s">
        <v>47</v>
      </c>
      <c r="H24" s="33" t="s">
        <v>48</v>
      </c>
    </row>
    <row r="25" spans="2:9" s="5" customFormat="1" x14ac:dyDescent="0.25">
      <c r="B25" t="s">
        <v>31</v>
      </c>
      <c r="C25" s="37"/>
      <c r="D25" s="38">
        <f>C18</f>
        <v>306060</v>
      </c>
      <c r="E25" s="38">
        <f>D25</f>
        <v>306060</v>
      </c>
      <c r="F25" s="38">
        <f>E25</f>
        <v>306060</v>
      </c>
      <c r="G25" s="38">
        <f>F25</f>
        <v>306060</v>
      </c>
      <c r="H25" s="38">
        <f>G25</f>
        <v>306060</v>
      </c>
    </row>
    <row r="26" spans="2:9" s="5" customFormat="1" ht="15.75" thickBot="1" x14ac:dyDescent="0.3">
      <c r="B26" t="s">
        <v>32</v>
      </c>
      <c r="C26" s="37"/>
      <c r="D26" s="38">
        <f>C19</f>
        <v>11250</v>
      </c>
      <c r="E26" s="38">
        <f>D26</f>
        <v>11250</v>
      </c>
      <c r="F26" s="38">
        <f>E26</f>
        <v>11250</v>
      </c>
      <c r="G26" s="38">
        <f>F26</f>
        <v>11250</v>
      </c>
      <c r="H26" s="38">
        <f>G26</f>
        <v>11250</v>
      </c>
    </row>
    <row r="27" spans="2:9" s="5" customFormat="1" x14ac:dyDescent="0.25">
      <c r="B27" s="35" t="s">
        <v>46</v>
      </c>
      <c r="C27" s="39">
        <f>SUM(C25:C26)</f>
        <v>0</v>
      </c>
      <c r="D27" s="39">
        <f t="shared" ref="D27:H27" si="0">SUM(D25:D26)</f>
        <v>317310</v>
      </c>
      <c r="E27" s="39">
        <f t="shared" si="0"/>
        <v>317310</v>
      </c>
      <c r="F27" s="39">
        <f t="shared" si="0"/>
        <v>317310</v>
      </c>
      <c r="G27" s="39">
        <f t="shared" si="0"/>
        <v>317310</v>
      </c>
      <c r="H27" s="39">
        <f t="shared" si="0"/>
        <v>317310</v>
      </c>
    </row>
    <row r="28" spans="2:9" ht="15.75" thickBot="1" x14ac:dyDescent="0.3">
      <c r="B28" t="s">
        <v>33</v>
      </c>
      <c r="C28" s="2">
        <f>C16</f>
        <v>1300000</v>
      </c>
      <c r="D28" s="12"/>
      <c r="E28" s="12"/>
    </row>
    <row r="29" spans="2:9" x14ac:dyDescent="0.25">
      <c r="B29" s="35" t="s">
        <v>45</v>
      </c>
      <c r="C29" s="23">
        <f>SUM(C28:C28)</f>
        <v>1300000</v>
      </c>
      <c r="D29" s="23">
        <f>SUM(D28:D28)</f>
        <v>0</v>
      </c>
      <c r="E29" s="23">
        <f>SUM(E28:E28)</f>
        <v>0</v>
      </c>
      <c r="F29" s="23">
        <f>SUM(F28:F28)</f>
        <v>0</v>
      </c>
      <c r="G29" s="23">
        <f>SUM(G28:G28)</f>
        <v>0</v>
      </c>
      <c r="H29" s="23">
        <f>SUM(H28:H28)</f>
        <v>0</v>
      </c>
    </row>
    <row r="30" spans="2:9" x14ac:dyDescent="0.25">
      <c r="B30" s="36" t="s">
        <v>39</v>
      </c>
      <c r="C30" s="40">
        <f>C27-C29</f>
        <v>-1300000</v>
      </c>
      <c r="D30" s="40">
        <f>D27-D29</f>
        <v>317310</v>
      </c>
      <c r="E30" s="40">
        <f>E27-E29</f>
        <v>317310</v>
      </c>
      <c r="F30" s="40">
        <f>F27-F29</f>
        <v>317310</v>
      </c>
      <c r="G30" s="40">
        <f>G27-G29</f>
        <v>317310</v>
      </c>
      <c r="H30" s="40">
        <f>H27-H29</f>
        <v>317310</v>
      </c>
      <c r="I30" s="41">
        <f>SUM(C30:H30)</f>
        <v>286550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Input</vt:lpstr>
      <vt:lpstr>ModelloAnalisi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</dc:creator>
  <cp:lastModifiedBy>bolle</cp:lastModifiedBy>
  <dcterms:created xsi:type="dcterms:W3CDTF">2021-11-18T11:09:57Z</dcterms:created>
  <dcterms:modified xsi:type="dcterms:W3CDTF">2022-11-13T15:36:05Z</dcterms:modified>
</cp:coreProperties>
</file>