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2015-2016\"/>
    </mc:Choice>
  </mc:AlternateContent>
  <bookViews>
    <workbookView xWindow="600" yWindow="660" windowWidth="5652" windowHeight="5400" firstSheet="12" activeTab="21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  <sheet name="Foglio14" sheetId="14" r:id="rId14"/>
    <sheet name="Foglio15" sheetId="15" r:id="rId15"/>
    <sheet name="Foglio16" sheetId="16" r:id="rId16"/>
    <sheet name="Foglio17" sheetId="17" r:id="rId17"/>
    <sheet name="Foglio19" sheetId="19" r:id="rId18"/>
    <sheet name="Foglio20" sheetId="20" r:id="rId19"/>
    <sheet name="Foglio21" sheetId="21" r:id="rId20"/>
    <sheet name="Foglio22" sheetId="22" r:id="rId21"/>
    <sheet name="Foglio23" sheetId="23" r:id="rId22"/>
    <sheet name="Foglio24" sheetId="24" r:id="rId23"/>
    <sheet name="Foglio25" sheetId="25" r:id="rId24"/>
    <sheet name="Foglio26" sheetId="26" r:id="rId25"/>
    <sheet name="Foglio27" sheetId="27" r:id="rId26"/>
  </sheets>
  <calcPr calcId="152511" concurrentCalc="0"/>
</workbook>
</file>

<file path=xl/calcChain.xml><?xml version="1.0" encoding="utf-8"?>
<calcChain xmlns="http://schemas.openxmlformats.org/spreadsheetml/2006/main">
  <c r="G33" i="14" l="1"/>
  <c r="B31" i="14"/>
  <c r="K25" i="2"/>
  <c r="F27" i="5"/>
  <c r="D27" i="5"/>
  <c r="H31" i="2"/>
  <c r="F31" i="2"/>
  <c r="J31" i="2"/>
  <c r="D24" i="1"/>
  <c r="B24" i="1"/>
  <c r="B19" i="13"/>
  <c r="J27" i="2"/>
  <c r="F27" i="2"/>
  <c r="K26" i="2"/>
  <c r="F18" i="2"/>
  <c r="F17" i="2"/>
  <c r="D25" i="2"/>
  <c r="E27" i="8"/>
  <c r="G27" i="8"/>
  <c r="B18" i="1"/>
  <c r="B16" i="1"/>
  <c r="B16" i="22"/>
  <c r="D18" i="19"/>
  <c r="B25" i="20"/>
  <c r="C11" i="15"/>
  <c r="B27" i="10"/>
  <c r="E11" i="15"/>
  <c r="G32" i="17"/>
  <c r="B16" i="13"/>
  <c r="B14" i="7"/>
  <c r="F22" i="27"/>
  <c r="D25" i="27"/>
  <c r="B17" i="26"/>
  <c r="G24" i="26"/>
  <c r="C27" i="26"/>
  <c r="E27" i="26"/>
  <c r="B15" i="26"/>
  <c r="B21" i="26"/>
  <c r="N18" i="25"/>
  <c r="L18" i="25"/>
  <c r="J18" i="25"/>
  <c r="H18" i="25"/>
  <c r="F18" i="25"/>
  <c r="D18" i="25"/>
  <c r="B14" i="25"/>
  <c r="B11" i="25"/>
  <c r="B26" i="24"/>
  <c r="B17" i="24"/>
  <c r="B16" i="24"/>
  <c r="D20" i="24"/>
  <c r="B15" i="24"/>
  <c r="F11" i="23"/>
  <c r="D11" i="23"/>
  <c r="F10" i="23"/>
  <c r="D10" i="23"/>
  <c r="B10" i="23"/>
  <c r="B9" i="23"/>
  <c r="B11" i="23"/>
  <c r="B15" i="22"/>
  <c r="B18" i="22"/>
  <c r="E21" i="22"/>
  <c r="B11" i="22"/>
  <c r="B12" i="22"/>
  <c r="D24" i="22"/>
  <c r="B20" i="21"/>
  <c r="B18" i="21"/>
  <c r="B19" i="21"/>
  <c r="B17" i="21"/>
  <c r="H18" i="20"/>
  <c r="E21" i="20"/>
  <c r="F14" i="19"/>
  <c r="H14" i="19"/>
  <c r="B29" i="17"/>
  <c r="G34" i="17"/>
  <c r="E40" i="17"/>
  <c r="B27" i="17"/>
  <c r="F17" i="16"/>
  <c r="B9" i="16"/>
  <c r="B8" i="16"/>
  <c r="D17" i="16"/>
  <c r="C14" i="15"/>
  <c r="E14" i="15"/>
  <c r="C22" i="14"/>
  <c r="C21" i="14"/>
  <c r="C20" i="14"/>
  <c r="E7" i="13"/>
  <c r="D7" i="13"/>
  <c r="C7" i="13"/>
  <c r="E6" i="13"/>
  <c r="E5" i="13"/>
  <c r="B26" i="12"/>
  <c r="B17" i="12"/>
  <c r="B16" i="12"/>
  <c r="B15" i="12"/>
  <c r="N18" i="11"/>
  <c r="L18" i="11"/>
  <c r="J18" i="11"/>
  <c r="H18" i="11"/>
  <c r="F18" i="11"/>
  <c r="D18" i="11"/>
  <c r="B14" i="11"/>
  <c r="B11" i="11"/>
  <c r="B19" i="22"/>
  <c r="C21" i="22"/>
  <c r="J11" i="23"/>
  <c r="D20" i="12"/>
  <c r="E29" i="12"/>
  <c r="H10" i="23"/>
  <c r="P18" i="11"/>
  <c r="B22" i="13"/>
  <c r="B24" i="13"/>
  <c r="P18" i="25"/>
  <c r="E29" i="24"/>
  <c r="B23" i="24"/>
  <c r="D32" i="24"/>
  <c r="G21" i="22"/>
  <c r="B24" i="22"/>
  <c r="F24" i="22"/>
  <c r="B23" i="19"/>
  <c r="F18" i="19"/>
  <c r="B24" i="19"/>
  <c r="H18" i="19"/>
  <c r="E39" i="17"/>
  <c r="D45" i="17"/>
  <c r="C11" i="16"/>
  <c r="D14" i="16"/>
  <c r="I18" i="15"/>
  <c r="K18" i="15"/>
  <c r="G18" i="15"/>
  <c r="C23" i="14"/>
  <c r="E27" i="14"/>
  <c r="C24" i="14"/>
  <c r="H30" i="13"/>
  <c r="D30" i="13"/>
  <c r="F30" i="13"/>
  <c r="B23" i="12"/>
  <c r="D32" i="12"/>
  <c r="M18" i="15"/>
  <c r="G26" i="19"/>
  <c r="I26" i="19"/>
  <c r="J30" i="13"/>
  <c r="H17" i="10"/>
  <c r="F17" i="10"/>
  <c r="J17" i="10"/>
  <c r="B26" i="10"/>
  <c r="B16" i="9"/>
  <c r="B15" i="9"/>
  <c r="B19" i="9"/>
  <c r="G23" i="9"/>
  <c r="B25" i="8"/>
  <c r="B24" i="8"/>
  <c r="K27" i="8"/>
  <c r="B17" i="8"/>
  <c r="B16" i="8"/>
  <c r="E11" i="8"/>
  <c r="C11" i="8"/>
  <c r="B16" i="7"/>
  <c r="B21" i="7"/>
  <c r="B20" i="6"/>
  <c r="J21" i="6"/>
  <c r="F15" i="6"/>
  <c r="D15" i="6"/>
  <c r="B15" i="6"/>
  <c r="H12" i="6"/>
  <c r="F12" i="6"/>
  <c r="B15" i="5"/>
  <c r="B26" i="5"/>
  <c r="C20" i="4"/>
  <c r="F24" i="4"/>
  <c r="E17" i="4"/>
  <c r="B18" i="3"/>
  <c r="B17" i="3"/>
  <c r="B16" i="3"/>
  <c r="B15" i="3"/>
  <c r="B14" i="3"/>
  <c r="B13" i="3"/>
  <c r="F21" i="2"/>
  <c r="F20" i="2"/>
  <c r="D26" i="2"/>
  <c r="H13" i="2"/>
  <c r="F13" i="2"/>
  <c r="D13" i="2"/>
  <c r="J13" i="2"/>
  <c r="B14" i="1"/>
  <c r="E21" i="1"/>
  <c r="B21" i="9"/>
  <c r="J12" i="6"/>
  <c r="B21" i="3"/>
  <c r="B28" i="3"/>
  <c r="H15" i="6"/>
  <c r="C18" i="8"/>
  <c r="B20" i="10"/>
  <c r="I27" i="8"/>
  <c r="L27" i="8"/>
  <c r="B22" i="7"/>
  <c r="D21" i="6"/>
  <c r="H21" i="6"/>
  <c r="B21" i="6"/>
  <c r="F21" i="6"/>
  <c r="B19" i="5"/>
  <c r="B21" i="5"/>
  <c r="D29" i="3"/>
  <c r="B29" i="3"/>
  <c r="F29" i="3"/>
  <c r="B23" i="3"/>
  <c r="H27" i="2"/>
  <c r="H27" i="5"/>
  <c r="L21" i="6"/>
  <c r="F24" i="1"/>
</calcChain>
</file>

<file path=xl/sharedStrings.xml><?xml version="1.0" encoding="utf-8"?>
<sst xmlns="http://schemas.openxmlformats.org/spreadsheetml/2006/main" count="641" uniqueCount="438">
  <si>
    <t>In una fabbrica di biscotti le 3 linee di produzione A, B, C sfornano rispettivamente il 55%,</t>
  </si>
  <si>
    <t>il 30% e il 15% della produzione totale. Supposto che le percentuali di biscotti bruciati che</t>
  </si>
  <si>
    <t xml:space="preserve">provengono dalle 3 linee siano rispettivamente il 2%, il 3% e il 6%, </t>
  </si>
  <si>
    <t xml:space="preserve">a) calcolare la probabilità che un biscotto scelto a caso tra la produzione totale sia bruciato </t>
  </si>
  <si>
    <t>b) la probabilità che un biscotto bruciato provenga dalla linea C</t>
  </si>
  <si>
    <t>c) la probabilità che su 10 biscotti, estratti a caso, al massimo 1 risulti bruciato.</t>
  </si>
  <si>
    <t>P(A) =</t>
  </si>
  <si>
    <t>P(B) =</t>
  </si>
  <si>
    <t>P(C) =</t>
  </si>
  <si>
    <t>D = {biscotto bruciato}</t>
  </si>
  <si>
    <t>P(D|A) =</t>
  </si>
  <si>
    <t>P(D|B) =</t>
  </si>
  <si>
    <t xml:space="preserve">P(D|C) = </t>
  </si>
  <si>
    <t>a)</t>
  </si>
  <si>
    <t>P(D) =</t>
  </si>
  <si>
    <t>b)</t>
  </si>
  <si>
    <t>P(C|D) =</t>
  </si>
  <si>
    <t>c)</t>
  </si>
  <si>
    <t>Y = {numero di biscotti bruciati su 10 estratti}</t>
  </si>
  <si>
    <t>Y è una v.a. binomiale di parametri</t>
  </si>
  <si>
    <t>n =</t>
  </si>
  <si>
    <t xml:space="preserve">P(Y&lt;2) = </t>
  </si>
  <si>
    <t>+</t>
  </si>
  <si>
    <t>=</t>
  </si>
  <si>
    <t>Un macchina produce pezzi difettosi con una probabilità pari a 0.4. Calcolare:</t>
  </si>
  <si>
    <t>a) la probabilità che su 6 pezzi prodotti il numero di pezzi difettosi sia un numero</t>
  </si>
  <si>
    <t>dispari;</t>
  </si>
  <si>
    <t>b) il valore atteso e la varianza della variabile che conta il numero di pezzi difettosi</t>
  </si>
  <si>
    <t>su 100 prodotti e di quella che li conta su 1000 pezzi prodotti;</t>
  </si>
  <si>
    <t>c) la probabilità che su 100 pezzi prodotti, i pezzi difettosi siano in numero compreso</t>
  </si>
  <si>
    <t>tra 15 e 30 (estremi inclusi).</t>
  </si>
  <si>
    <t>p =</t>
  </si>
  <si>
    <t>P(X=1)+P(X=3)+P(X=5) =</t>
  </si>
  <si>
    <t>Y = {numero di pezzi difettosi su 100 prodotti}</t>
  </si>
  <si>
    <t xml:space="preserve">Y è una variabile binomiale la cui media è </t>
  </si>
  <si>
    <t xml:space="preserve">e la cui varianza è </t>
  </si>
  <si>
    <t>Z = {numero di pezzi difettosi su 1000 prodotti}</t>
  </si>
  <si>
    <t xml:space="preserve">Z è una variabile binomiale la cui media è </t>
  </si>
  <si>
    <t>Utilizziamo l'approssimazione alla normale</t>
  </si>
  <si>
    <t>X è normale con media</t>
  </si>
  <si>
    <t>e varianza</t>
  </si>
  <si>
    <r>
      <t>P(15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X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30)= P(X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30)-P(X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 xml:space="preserve">15)= </t>
    </r>
  </si>
  <si>
    <t>-</t>
  </si>
  <si>
    <t>Un’azienda ha tre stabilimenti (A, B e C) che producono un certo articolo. Nella tabella</t>
  </si>
  <si>
    <t>successiva è riportato il numero di articoli prodotti da ogni stabilimento e le quote di articoli</t>
  </si>
  <si>
    <t>difettosi. Determinare:</t>
  </si>
  <si>
    <t>a) la probabilità che estraendo in modo casuale un articolo se ne ottenga uno difettoso.</t>
  </si>
  <si>
    <t>b) la probabilità che avendo estratto un articolo difettoso, questo sia stato prodotto dallo stabilimento A.</t>
  </si>
  <si>
    <t>c) la probabilità che su 10 articoli estratti, al massimo 1 risulti difettoso.</t>
  </si>
  <si>
    <t>Stabilimento</t>
  </si>
  <si>
    <t>Articoli prodotti</t>
  </si>
  <si>
    <t>Quote difettose</t>
  </si>
  <si>
    <t>A</t>
  </si>
  <si>
    <t>B</t>
  </si>
  <si>
    <t>C</t>
  </si>
  <si>
    <t>P(D|C) =</t>
  </si>
  <si>
    <t>P(A|D) =</t>
  </si>
  <si>
    <t>Y = {numero di articoli difettosi su 10 estratti}</t>
  </si>
  <si>
    <r>
      <t>p</t>
    </r>
    <r>
      <rPr>
        <sz val="10"/>
        <color indexed="8"/>
        <rFont val="Arial"/>
        <family val="2"/>
      </rPr>
      <t xml:space="preserve"> = P(D) =</t>
    </r>
  </si>
  <si>
    <t>P(Y&lt;2) = P(Y=0)+P(Y=1) =</t>
  </si>
  <si>
    <t>Un articolo viene ottenuto assemblando 3 diversi componenti: A, B e C. Sapendo che la</t>
  </si>
  <si>
    <t>probabilità che ciascuno dei componenti sia difettoso è pari a 0,02 per A, a 0,08 per B ed a</t>
  </si>
  <si>
    <t xml:space="preserve">0,05 per C, </t>
  </si>
  <si>
    <t>a) qual è la probabilità che un articolo presenti esattamente due parti difettose?</t>
  </si>
  <si>
    <t>b) qual è la probabilità che un articolo non presenti parti difettose?</t>
  </si>
  <si>
    <t>c) qual è la probabilità che in un articolo almeno la componente A sia sana?</t>
  </si>
  <si>
    <t>A = {la componente A è difettosa}</t>
  </si>
  <si>
    <t>B = {la componente B è difettosa}</t>
  </si>
  <si>
    <t>C = {la componente C è difettosa}</t>
  </si>
  <si>
    <t xml:space="preserve">P(B) = </t>
  </si>
  <si>
    <r>
      <t>P( (A∩B∩C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U (A∩B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∩C) U 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∩B∩C) ) =</t>
    </r>
  </si>
  <si>
    <r>
      <t>= P(A∩B∩C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+ P(A∩B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∩C) + P(A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∩B∩C) ) =</t>
    </r>
  </si>
  <si>
    <r>
      <t>P(A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</t>
    </r>
    <r>
      <rPr>
        <sz val="10"/>
        <color indexed="8"/>
        <rFont val="Arial"/>
        <family val="2"/>
      </rPr>
      <t>B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</si>
  <si>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r>
      <t>P( 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U 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∩C)U 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∩B∩C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U 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∩B∩C) ) =</t>
    </r>
  </si>
  <si>
    <r>
      <t>=P(A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+ P(A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∩C)+P(A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∩B∩C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+ P(A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∩B∩C)  =</t>
    </r>
  </si>
  <si>
    <t>Un gruppo di escursionisti organizza una gita in montagna. Il 30% dei partecipanti è fuori</t>
  </si>
  <si>
    <t>allenamento. Si ipotizza che coloro che non sono allenati abbiano una probabilità di</t>
  </si>
  <si>
    <t>raggiungere la meta pari al 60% e che quelli allenati abbiano una probabilità pari al 95%.</t>
  </si>
  <si>
    <t>a) Qual è la probabilità che un escursionista scelto a caso nel gruppo raggiunga la meta?</t>
  </si>
  <si>
    <t>b) Sapendo che un escursionista ha raggiunto la meta, con quale probabilità appartiene al</t>
  </si>
  <si>
    <t>gruppo degli escursionisti allenati?</t>
  </si>
  <si>
    <t>c) Qual è la probabilità che scegliendo a caso 10 escursionisti fuori allenamento, almeno</t>
  </si>
  <si>
    <t>due di loro raggiungano la meta?</t>
  </si>
  <si>
    <t>A = {partecipante allenato}</t>
  </si>
  <si>
    <t>M = {partecipante raggiunge la meta}</t>
  </si>
  <si>
    <r>
      <t>P(M|A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</si>
  <si>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t>P(M|A) =</t>
  </si>
  <si>
    <r>
      <t>P(M) = P(M∩A)+P(M∩A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 P(M|A)P(A)+P(M|A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)P(A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</si>
  <si>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r>
      <t>P(A|M) = P(M|A)*P(A)/P(M</t>
    </r>
    <r>
      <rPr>
        <sz val="10"/>
        <color indexed="8"/>
        <rFont val="Arial"/>
        <family val="2"/>
      </rPr>
      <t>) =</t>
    </r>
  </si>
  <si>
    <t>Y={Numero di escursionisti fuori allenamento che raggiungono la meta su 10 estratti}</t>
  </si>
  <si>
    <t>P(Y&gt;1) = 1-P(Y=0)-P(Y=1) =</t>
  </si>
  <si>
    <t>Supponiamo che in un certo supermercato mediamente ogni giorno si rompono 2 barattoli in vetro.</t>
  </si>
  <si>
    <t xml:space="preserve">Scegliendo un adeguata distribuzione per rappresentare il fenomeno, </t>
  </si>
  <si>
    <t>a) calcolare la probabilità che in un dato giorno si rompano almeno 2 barattoli</t>
  </si>
  <si>
    <t>b) calcolare la probabilità che in un dato giorno si rompano tra 1 e 3 barattoli</t>
  </si>
  <si>
    <t>c) calcolare la probabilità che in una certa settimana si rompano al massimo 4 barattoli.</t>
  </si>
  <si>
    <t>X = {numero di barattoli che si rompono in un giorno}</t>
  </si>
  <si>
    <r>
      <t>X è una Poisson(</t>
    </r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>)</t>
    </r>
  </si>
  <si>
    <t>l =</t>
  </si>
  <si>
    <t>P(X&gt;1) = 1-P(X=0)-P(X=1) =</t>
  </si>
  <si>
    <r>
      <t>P(1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X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3) =</t>
    </r>
  </si>
  <si>
    <t>Y = {numero di barattoli che si rompono in una settimana}</t>
  </si>
  <si>
    <r>
      <t>Y è una Poisson(7</t>
    </r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>)</t>
    </r>
  </si>
  <si>
    <r>
      <t>l</t>
    </r>
    <r>
      <rPr>
        <sz val="10"/>
        <color indexed="8"/>
        <rFont val="Arial"/>
        <family val="2"/>
      </rPr>
      <t xml:space="preserve"> = </t>
    </r>
  </si>
  <si>
    <t>P(Y&lt;5) =</t>
  </si>
  <si>
    <t>Si ha un sistema automatico che seleziona i pezzi difettosi prodotti da una macchina, con le seguenti</t>
  </si>
  <si>
    <t>proprietà:</t>
  </si>
  <si>
    <t>- un pezzo difettoso è eliminato con probabilità 0,995;</t>
  </si>
  <si>
    <t>- un pezzo non difettoso è eliminato per errore con probabilità 0,2.</t>
  </si>
  <si>
    <t xml:space="preserve">Sapendo che la macchina produce con un tasso di difettosità del 10%, </t>
  </si>
  <si>
    <t>a) Calcolare la probabilità che un pezzo non eliminato sia difettoso.</t>
  </si>
  <si>
    <t>b) Calcolare la probabilità che un pezzo eliminato sia difettoso.</t>
  </si>
  <si>
    <t>c) Calcolare la probabilità che su 5 pezzi eliminati, 2 siano difettosi.</t>
  </si>
  <si>
    <t>P(E|D) =</t>
  </si>
  <si>
    <r>
      <t>P(E|D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</si>
  <si>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t xml:space="preserve">P(D) = </t>
  </si>
  <si>
    <r>
      <t>P(D|E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</si>
  <si>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t>P(D|E) =</t>
  </si>
  <si>
    <t>Y = {numero di pezzi difettosi su 5 estratti}</t>
  </si>
  <si>
    <r>
      <t>p</t>
    </r>
    <r>
      <rPr>
        <sz val="10"/>
        <color indexed="8"/>
        <rFont val="Arial"/>
        <family val="2"/>
      </rPr>
      <t xml:space="preserve"> = P(D|E) =</t>
    </r>
  </si>
  <si>
    <t xml:space="preserve">P(Y=2) = </t>
  </si>
  <si>
    <t xml:space="preserve">Un’indagine di una compagnia telefonica ha stabilito che la durata (in secondi) delle chiamate dei propri utenti </t>
  </si>
  <si>
    <t>è distribuita come una Normale con media 280 secondi e deviazione standard di 80 secondi.</t>
  </si>
  <si>
    <t>a)      Qual è la probabilità che una telefonata non duri più di un minuto?</t>
  </si>
  <si>
    <t>b)      Qual è la probabilità che la durata totale di 10 chiamate scelte a caso sia superiore ai 2800 secondi?</t>
  </si>
  <si>
    <t>c)      Qual è la probabilità che estraendo casualmente 5 chiamate, la loro durata media sia tra 240 e 320 secondi?</t>
  </si>
  <si>
    <r>
      <t>m</t>
    </r>
    <r>
      <rPr>
        <sz val="12"/>
        <rFont val="Arial"/>
        <family val="2"/>
      </rPr>
      <t xml:space="preserve"> =</t>
    </r>
  </si>
  <si>
    <r>
      <t>s</t>
    </r>
    <r>
      <rPr>
        <sz val="12"/>
        <rFont val="Arial"/>
        <family val="2"/>
      </rPr>
      <t xml:space="preserve"> =</t>
    </r>
  </si>
  <si>
    <t>P(X&lt;60) = P(Z&lt;</t>
  </si>
  <si>
    <t>)=</t>
  </si>
  <si>
    <t>Y = X1+…+X10</t>
  </si>
  <si>
    <t>E(Y) =</t>
  </si>
  <si>
    <t>V(Y) =</t>
  </si>
  <si>
    <t>P(Y&gt;2800) =</t>
  </si>
  <si>
    <t>W = (X1+…+X5)/5</t>
  </si>
  <si>
    <t>E(W) =</t>
  </si>
  <si>
    <t>V(W) =</t>
  </si>
  <si>
    <t>P(240&lt;W&lt;320) = P(W&lt;320)-P(W&lt;240) = P(Z&lt;</t>
  </si>
  <si>
    <t>)-P(Z&lt;</t>
  </si>
  <si>
    <t>Due sacchi di mele sono apparentemente</t>
  </si>
  <si>
    <t>identici ma il primo contiene 2 mele marce e 8 mele buone mentre il secondo ne contiene 6 marce</t>
  </si>
  <si>
    <t>e 4 buone. Viene scelto a caso un sacco e se ne estrae una mela, la si esamina e, senza reinserirla,</t>
  </si>
  <si>
    <t>dallo stesso sacco se ne estrae una seconda.</t>
  </si>
  <si>
    <t xml:space="preserve">a) Calcolare la probabilità che la prima mela estratta sia marcia. </t>
  </si>
  <si>
    <t>b) Sapendo che la prima mela estratta è marcia calcolare la probabilità che provenga dal</t>
  </si>
  <si>
    <t xml:space="preserve">secondo sacco. </t>
  </si>
  <si>
    <t>c) Sapendo che la prima mela estratta è marcia calcolare la probabilità che anche la seconda</t>
  </si>
  <si>
    <t xml:space="preserve">lo sia. </t>
  </si>
  <si>
    <t>I = {Viene scelto il I sacco}</t>
  </si>
  <si>
    <t>M = {Viene estratta una mela marcia alla prima estrazione}</t>
  </si>
  <si>
    <t>N = {Viene estratta una mela marcia alla seconda estrazione}</t>
  </si>
  <si>
    <t>P(I) =</t>
  </si>
  <si>
    <t>P(M|I) =</t>
  </si>
  <si>
    <r>
      <t>P(M|I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</si>
  <si>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r>
      <t>P(M) = P(M∩I)+P(M∩I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 P(M|I)P(I)+P(M|I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)P(I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</si>
  <si>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r>
      <t>P(I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|M) = P(M|I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)*P(I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)/P(M) =</t>
    </r>
  </si>
  <si>
    <r>
      <t>P(N|M) = P(N∩M)/P(M) = [P(N∩M∩I)+P(N∩M∩I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)]/P(M) =</t>
    </r>
  </si>
  <si>
    <r>
      <t>[P(N∩M|I)P(I)+P(N∩M|I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)P(I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)]/P(M) =</t>
    </r>
  </si>
  <si>
    <t xml:space="preserve">Un’azienda produce palline da tennis che hanno probabilità 0,02 di essere difettose, indipendentemente l’una dall’altra. </t>
  </si>
  <si>
    <t xml:space="preserve">La confezione di vendita contiene 8 palline prese a caso dalla produzione totale. </t>
  </si>
  <si>
    <t>La garanzia afferma che se è presente più di una pallina difettosa la scatola verrà restituita.</t>
  </si>
  <si>
    <t>a) Che percentuale di confezioni si prevede verranno restituite?</t>
  </si>
  <si>
    <t>b) Che percentuale di confezioni contiene tutte palline sane?</t>
  </si>
  <si>
    <t>c) Se compro 5 confezioni con che probabilità ne dovrò restituire una?</t>
  </si>
  <si>
    <t>X = {numero di palline difettose in una scatola}</t>
  </si>
  <si>
    <r>
      <t>X è una Binomiale(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>,n)</t>
    </r>
  </si>
  <si>
    <t xml:space="preserve">n = </t>
  </si>
  <si>
    <r>
      <t>p</t>
    </r>
    <r>
      <rPr>
        <sz val="10"/>
        <color indexed="8"/>
        <rFont val="Arial"/>
        <family val="2"/>
      </rPr>
      <t xml:space="preserve"> =</t>
    </r>
  </si>
  <si>
    <t>P(X=0) =</t>
  </si>
  <si>
    <t>Y = {numero di confezioni da restituire}</t>
  </si>
  <si>
    <r>
      <t>Y è una Binomiale(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>,n)</t>
    </r>
  </si>
  <si>
    <r>
      <t>p</t>
    </r>
    <r>
      <rPr>
        <sz val="10"/>
        <color indexed="8"/>
        <rFont val="Arial"/>
        <family val="2"/>
      </rPr>
      <t xml:space="preserve"> = P(X&gt;1) =</t>
    </r>
  </si>
  <si>
    <t>P(Y=1) =</t>
  </si>
  <si>
    <t>Un ingresso autostradale possiede 5 caselli. Sapendo che il numero di auto che arrivano ai caselli</t>
  </si>
  <si>
    <t>in un minuto si distribuisce come una variabile casuale di Poisson con media pari a 3, calcolare:</t>
  </si>
  <si>
    <t>1. la probabilità che in un minuto non arrivino auto</t>
  </si>
  <si>
    <t>2. la probabilità che in un minuto arrivino 2 auto</t>
  </si>
  <si>
    <t>3. la probabilità che arrivino più di 5 auto in un minuto</t>
  </si>
  <si>
    <t>X = {Numero di auto che arrivano al casello}</t>
  </si>
  <si>
    <r>
      <t xml:space="preserve">Possiamo assumere che X sia distribuita come una Poisson di parametro </t>
    </r>
    <r>
      <rPr>
        <sz val="10"/>
        <rFont val="Symbol"/>
        <family val="1"/>
        <charset val="2"/>
      </rPr>
      <t>l</t>
    </r>
  </si>
  <si>
    <r>
      <t>l</t>
    </r>
    <r>
      <rPr>
        <sz val="11"/>
        <color theme="1"/>
        <rFont val="Calibri"/>
        <family val="2"/>
        <scheme val="minor"/>
      </rPr>
      <t xml:space="preserve"> =</t>
    </r>
  </si>
  <si>
    <r>
      <t>P(X</t>
    </r>
    <r>
      <rPr>
        <sz val="10"/>
        <rFont val="Symbol"/>
        <family val="1"/>
        <charset val="2"/>
      </rPr>
      <t>=</t>
    </r>
    <r>
      <rPr>
        <sz val="10"/>
        <rFont val="Arial"/>
        <family val="2"/>
      </rPr>
      <t>2 ) =</t>
    </r>
  </si>
  <si>
    <t>P(X&gt;5) =</t>
  </si>
  <si>
    <t>1</t>
  </si>
  <si>
    <t>-(</t>
  </si>
  <si>
    <t>Un punto di ristoro sta facendo un’indagine sulle abitudini al fumo dei suoi clienti al fine di valutare</t>
  </si>
  <si>
    <t>la necessità di creare una sala fumatori. A tale scopo intervista 200 clienti e rileva per ciascun</t>
  </si>
  <si>
    <t>intervistato il genere (M=maschio, F=femmina) e l’abitudine al fumo (Fum=fumatore, Nfum=non fumatore).</t>
  </si>
  <si>
    <t>Si rileva che dei 200 intervistati, 50 sono uomini fumatori, 30 sono donne non fumatrici ed in totale</t>
  </si>
  <si>
    <t>sono stati intervistati 80 individui di genere maschile. Calcolare la probabilità che estraendo a caso un</t>
  </si>
  <si>
    <t>individuo intervistato:</t>
  </si>
  <si>
    <t>a) sia un fumatore</t>
  </si>
  <si>
    <t>b) sia una donna</t>
  </si>
  <si>
    <t>c) sia un uomo fumatore</t>
  </si>
  <si>
    <t>d) sia un uomo o un fumatore</t>
  </si>
  <si>
    <t>Si calcoli, infine la probabilità che, avendo estratto una donna, questa risulti essere fumatrice</t>
  </si>
  <si>
    <t>P(M) =</t>
  </si>
  <si>
    <t>P(M∩Fum) =</t>
  </si>
  <si>
    <t>P(F∩Nfum) =</t>
  </si>
  <si>
    <t>P(Fum) = P(Fum∩M)+P(Fum∩F) =</t>
  </si>
  <si>
    <t>P(F) = 1-P(M) =</t>
  </si>
  <si>
    <t>d)</t>
  </si>
  <si>
    <t>P(MUFum) = P(M)+P(Fum)-P(M∩Fum) =</t>
  </si>
  <si>
    <t>e)</t>
  </si>
  <si>
    <t>P(Fum|F) = P(Fum∩F)/P(F) =</t>
  </si>
  <si>
    <t>Una fornitura di 500 viti è stata classificata per tipologia (lunghezza della vite) e presenza di difetti (rottura della vite).</t>
  </si>
  <si>
    <t>Rottura</t>
  </si>
  <si>
    <t>Lunghezza</t>
  </si>
  <si>
    <t>No</t>
  </si>
  <si>
    <t>Si</t>
  </si>
  <si>
    <t>Tot riga</t>
  </si>
  <si>
    <t>≤ 1,5 cm</t>
  </si>
  <si>
    <t>&gt; 1,5 cm</t>
  </si>
  <si>
    <t>tot col.</t>
  </si>
  <si>
    <t>a) Estratta una vite a caso dalla fornitura, qual è la probabilità che questa sia difettosa?</t>
  </si>
  <si>
    <t>b) Estratta una vite a caso dalla fornitura, qual è la probabilità che questa sia una vite corta e difettosa?</t>
  </si>
  <si>
    <t>c) Confrontando le appropriate probabilità, si può concludere che ci sia indipendenza tra tipologia di vite e difettosità nella fornitura?</t>
  </si>
  <si>
    <t>d) Qual è la probabilità che, estraendo 10 viti dalla fornitura, almeno 8 risultino non difettose?</t>
  </si>
  <si>
    <t>P(difettosa) =</t>
  </si>
  <si>
    <t>P(corta e difettosa) =</t>
  </si>
  <si>
    <t>P(corta) =</t>
  </si>
  <si>
    <t>P(corta)*P(difettosa) =</t>
  </si>
  <si>
    <t>tale probabilità è diversa da P(corta e difettosa) quindi possiamo concludere che non c'è indipendenza</t>
  </si>
  <si>
    <t>X = numero di viti sane su 10 estratte</t>
  </si>
  <si>
    <t>X è una variabile binomiale</t>
  </si>
  <si>
    <t>P(X&gt;=8) = P(X=8) + P(X=9) + P(X=10) =</t>
  </si>
  <si>
    <t>Una slot machine dispone di due quadranti: in ogni quadrante possono comparire 3 diversi tipi di</t>
  </si>
  <si>
    <t>figure: mele, campane e ciliegie. La macchina è strutturata in modo che i due quadranti girino in</t>
  </si>
  <si>
    <t>modo indipendente l’uno dall’altro. Dopo aver osservato attentamente il gioco, si stabilisce che</t>
  </si>
  <si>
    <t>le probabilità di uscita di ogni figura sono le seguenti: P(Mele)=0,1; P(Campane)=0,4;</t>
  </si>
  <si>
    <t>P(Ciliegie)=0,5. Ogni giocata costa 1 euro. Il risultato sarà una delle 9 possibili coppie di figure,</t>
  </si>
  <si>
    <t>coppie che si verificano con probabilità diverse. La macchina paga i seguenti premi: 10 euro per</t>
  </si>
  <si>
    <t>(mele, mele); 2 euro per (campane, campane); 1 euro per (ciliegie, ciliegie); 0 euro per ogni altro</t>
  </si>
  <si>
    <t xml:space="preserve">risultato. </t>
  </si>
  <si>
    <t>a) Qual è il guadagno atteso per ogni euro giocato?</t>
  </si>
  <si>
    <t>b) Sapendo che si è verificata una vincita, qual è la probabilità che la coppia che si è verificata sia di mele?</t>
  </si>
  <si>
    <t>P(Mele) =</t>
  </si>
  <si>
    <t xml:space="preserve">P(Campane) = </t>
  </si>
  <si>
    <t>P(Ciliegie) =</t>
  </si>
  <si>
    <t>X = {guadagno per ogni euro giocato}</t>
  </si>
  <si>
    <t>X</t>
  </si>
  <si>
    <t>p(X)</t>
  </si>
  <si>
    <t>Tot</t>
  </si>
  <si>
    <t>E(X) =</t>
  </si>
  <si>
    <t>10*0,01+2*0,16+1*0,25+0*0,58 =</t>
  </si>
  <si>
    <t>V = {Vincita}</t>
  </si>
  <si>
    <t>P(V) =</t>
  </si>
  <si>
    <t>P(M∩M|V) = P((M∩M)∩V)/P(V) =  P(M∩M)/P(V) = 0,1*0,1/0,42 =</t>
  </si>
  <si>
    <t>Un rappresentante percorre frequentemente in automobile il tratto tra New York e</t>
  </si>
  <si>
    <t>Boston. Si ipotizza che il tempo di percorrenza sia una variabile aleatoria con distribuzione normale</t>
  </si>
  <si>
    <t>di valore atteso 4,3 ore e varianza pari a 0,22.</t>
  </si>
  <si>
    <t>a) Determinare la probabilità che un viaggio del rappresentante duri più di 4,5 ore.</t>
  </si>
  <si>
    <t xml:space="preserve">b) Determinare la probabilità che la durata totale di 10 viaggi sia inferiore a 44 ore, elencando le assunzioni fatte per poter rispondere. </t>
  </si>
  <si>
    <t>c) Determinare la probabilità che su 10 viaggi, al massimo 2 durino più di 4,5 ore.</t>
  </si>
  <si>
    <t>Indichiamo con X la v.a. tempo di percorrenza</t>
  </si>
  <si>
    <r>
      <t>P(X</t>
    </r>
    <r>
      <rPr>
        <sz val="10"/>
        <rFont val="Symbol"/>
        <family val="1"/>
        <charset val="2"/>
      </rPr>
      <t>&gt;4,5</t>
    </r>
    <r>
      <rPr>
        <sz val="10"/>
        <rFont val="Arial"/>
        <family val="2"/>
      </rPr>
      <t>) =</t>
    </r>
  </si>
  <si>
    <r>
      <t>P(Z</t>
    </r>
    <r>
      <rPr>
        <sz val="10"/>
        <rFont val="Symbol"/>
        <family val="1"/>
        <charset val="2"/>
      </rPr>
      <t>&gt;</t>
    </r>
  </si>
  <si>
    <t>b) Assumendo che i tempi di percorrenza siano indipendenti da un viaggio all'altro, indichiamo con Y la somma di 10 v.a. X. Y si distribuisce in modo normale</t>
  </si>
  <si>
    <r>
      <t>P(Y</t>
    </r>
    <r>
      <rPr>
        <sz val="10"/>
        <rFont val="Symbol"/>
        <family val="1"/>
        <charset val="2"/>
      </rPr>
      <t>&lt;44</t>
    </r>
    <r>
      <rPr>
        <sz val="10"/>
        <rFont val="Arial"/>
        <family val="2"/>
      </rPr>
      <t>) =</t>
    </r>
  </si>
  <si>
    <t>P(Z&lt;</t>
  </si>
  <si>
    <t>) =</t>
  </si>
  <si>
    <t>Indichiamo con Q la v.a. binomiale che conta il numero di volte che il viaggio è durato più di 4,5 ore</t>
  </si>
  <si>
    <t>P(Q&lt;3) = [P(Q=0) + P(Q=1) + P(Q=2)] =</t>
  </si>
  <si>
    <t xml:space="preserve"> </t>
  </si>
  <si>
    <t>Siano A e B due eventi con probabilità pari rispettivamente a 1/2 e 1/3. Si calcoli la</t>
  </si>
  <si>
    <t>probabilità dell’unione dei due eventi in ciascuno dei seguenti casi:</t>
  </si>
  <si>
    <t>a) A e B sono incompatibili;</t>
  </si>
  <si>
    <t>b) A e B sono indipendenti;</t>
  </si>
  <si>
    <t>c) P(A | B) = 1/4.</t>
  </si>
  <si>
    <t>P(AUB) = P(A)+P(B) =</t>
  </si>
  <si>
    <r>
      <t>P(AUB) = P(A)+P(B) -P(A</t>
    </r>
    <r>
      <rPr>
        <sz val="10"/>
        <rFont val="Arial"/>
        <family val="2"/>
      </rPr>
      <t>∩</t>
    </r>
    <r>
      <rPr>
        <sz val="10"/>
        <rFont val="Arial"/>
        <family val="2"/>
      </rPr>
      <t>B) =</t>
    </r>
  </si>
  <si>
    <r>
      <t>P(AUB) = P(A)+P(B) -P(A</t>
    </r>
    <r>
      <rPr>
        <sz val="10"/>
        <rFont val="Arial"/>
        <family val="2"/>
      </rPr>
      <t>|</t>
    </r>
    <r>
      <rPr>
        <sz val="10"/>
        <rFont val="Arial"/>
        <family val="2"/>
      </rPr>
      <t>B)P(B) =</t>
    </r>
  </si>
  <si>
    <t>Un'azienda viti-vinicola possiede 2 diversi vigneti, ciascuno dei quali concorre alla produzione</t>
  </si>
  <si>
    <t>totale di vino. Il primo vigneto, costituito al 70% da Cabernet-Sauvignon ed al 30% da</t>
  </si>
  <si>
    <t>Barbera, è collocato in una posizione collinare molto favorevole dal punto di vista enologico</t>
  </si>
  <si>
    <t>che garantisce un elevato livello di qualità. Il secondo vigneto si trova invece in pianura, è</t>
  </si>
  <si>
    <t>votato alla produzione di vini da tavola, ed è composto al 55% da Pignoletto, al 25% da</t>
  </si>
  <si>
    <t>Barbera, ed il restante uvaggio è Albana. Dai dati relativi alla vendemmia 2007 è stato</t>
  </si>
  <si>
    <t>riscontrato che il primo vigneto ha fornito il 35% della produzione totale di uva dell'azienda.</t>
  </si>
  <si>
    <t>(a) Se un vostro amico decide di regalarvi una bottiglia scelta a caso tra quelle prodotte</t>
  </si>
  <si>
    <t>dalla ditta nel 2007, è più probabile che vi regali un Pignoletto oppure una Barbera?</t>
  </si>
  <si>
    <t>(b) E' piu probabile che vi regali una bottiglia di vino bianco (Pignoletto o Albana) oppure</t>
  </si>
  <si>
    <t>rosso (Barbera o Cabernet-Sauvignon)?</t>
  </si>
  <si>
    <t>(c) Se all'interno della confezione regalata trovate una bottiglia di Barbera, qual è la</t>
  </si>
  <si>
    <t>probabilità che essa sia stata prodotta dal vigneto collinare?</t>
  </si>
  <si>
    <t>C = {vigneto in posizione collinare}</t>
  </si>
  <si>
    <r>
      <t>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 xml:space="preserve"> = {vigneto in posizione pianeggiante}</t>
    </r>
  </si>
  <si>
    <t>S = {Cabernet-Sauvignon}</t>
  </si>
  <si>
    <t>B = {Barbera}</t>
  </si>
  <si>
    <t>Pi = {Pignoletto}</t>
  </si>
  <si>
    <t>A = {Albana}</t>
  </si>
  <si>
    <t>P(S|C) =</t>
  </si>
  <si>
    <t xml:space="preserve">P(B|C) = </t>
  </si>
  <si>
    <r>
      <t>P(Pi|C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</si>
  <si>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r>
      <t>P(B|C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</si>
  <si>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r>
      <t>P(A|C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</si>
  <si>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r>
      <t>P(Pi) = P(Pi∩C) + P(Pi∩C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</si>
  <si>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r>
      <t>P(Pi|C)P(C) + P(Pi|C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)(1-P(C)) =</t>
    </r>
  </si>
  <si>
    <r>
      <t>P(B) = P(B∩C) + P(B∩C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 =</t>
    </r>
  </si>
  <si>
    <r>
      <t>P(B|C)P(C) + P(B|C</t>
    </r>
    <r>
      <rPr>
        <vertAlign val="superscript"/>
        <sz val="10"/>
        <color indexed="8"/>
        <rFont val="Arial"/>
        <family val="2"/>
      </rPr>
      <t>c</t>
    </r>
    <r>
      <rPr>
        <sz val="10"/>
        <color indexed="8"/>
        <rFont val="Arial"/>
        <family val="2"/>
      </rPr>
      <t>)(1-P(C)) =</t>
    </r>
  </si>
  <si>
    <t>E' più probabile che sia un Pignoletto.</t>
  </si>
  <si>
    <t>P(bianco) = P(Pi U A) = P(Pi) +P(A) =</t>
  </si>
  <si>
    <t>P(rosso) = P(S U B) =</t>
  </si>
  <si>
    <t>E' più probabile che sia un rosso</t>
  </si>
  <si>
    <t>P(C|B) = P(B|C)P(C)/P(B) =</t>
  </si>
  <si>
    <t>z =</t>
  </si>
  <si>
    <t>Una ditta produttrice di fotocopiatrici sa che la durata di una macchina (in</t>
  </si>
  <si>
    <r>
      <t xml:space="preserve">migliaia di copie) si distribuisce come una normale con </t>
    </r>
    <r>
      <rPr>
        <b/>
        <sz val="10"/>
        <color indexed="10"/>
        <rFont val="Symbol"/>
        <family val="1"/>
        <charset val="2"/>
      </rPr>
      <t>m</t>
    </r>
    <r>
      <rPr>
        <b/>
        <sz val="10"/>
        <color indexed="10"/>
        <rFont val="Arial"/>
        <family val="2"/>
      </rPr>
      <t xml:space="preserve"> = 1600 e </t>
    </r>
    <r>
      <rPr>
        <b/>
        <sz val="10"/>
        <color indexed="10"/>
        <rFont val="Symbol"/>
        <family val="1"/>
        <charset val="2"/>
      </rPr>
      <t>s</t>
    </r>
    <r>
      <rPr>
        <b/>
        <vertAlign val="superscript"/>
        <sz val="10"/>
        <color indexed="10"/>
        <rFont val="Arial"/>
        <family val="2"/>
      </rPr>
      <t>2</t>
    </r>
    <r>
      <rPr>
        <b/>
        <sz val="10"/>
        <color indexed="10"/>
        <rFont val="Arial"/>
        <family val="2"/>
      </rPr>
      <t xml:space="preserve"> = 3600.</t>
    </r>
  </si>
  <si>
    <t>Essa risarcisce 500 euro all’acquirente se la durata della macchina è inferiore</t>
  </si>
  <si>
    <t>a 1506. Calcolare la probabilità che</t>
  </si>
  <si>
    <t>a) In seguito alla vendita di una fotocopiatrice la ditta debba risarcire 500 euro.</t>
  </si>
  <si>
    <t>b) Su 5 fotocopiatrici vendute la ditta debba risarcire al massimo 500 euro.</t>
  </si>
  <si>
    <t>c) Su 100 macchine vendute la ditta debba risarcire più di 5000 euro.</t>
  </si>
  <si>
    <t>m =</t>
  </si>
  <si>
    <r>
      <t>s</t>
    </r>
    <r>
      <rPr>
        <vertAlign val="superscript"/>
        <sz val="10"/>
        <color indexed="8"/>
        <rFont val="Symbol"/>
        <family val="1"/>
        <charset val="2"/>
      </rPr>
      <t>2</t>
    </r>
    <r>
      <rPr>
        <sz val="10"/>
        <color indexed="8"/>
        <rFont val="Symbol"/>
        <family val="1"/>
        <charset val="2"/>
      </rPr>
      <t xml:space="preserve"> =</t>
    </r>
  </si>
  <si>
    <t>X = durata della macchina</t>
  </si>
  <si>
    <t xml:space="preserve">P(X&lt;1506) = </t>
  </si>
  <si>
    <t>=P(Z&lt;(1506-1600)/60) =</t>
  </si>
  <si>
    <t>Y = numero di fotocopiatrici da risarcire su 5 vendute</t>
  </si>
  <si>
    <t>P(Y&lt;2) =</t>
  </si>
  <si>
    <t>P(Y=0)+P(Y=1) =</t>
  </si>
  <si>
    <t>Q = numero di fotocopiatrici da risarcire su 100 vendute</t>
  </si>
  <si>
    <t>Q si distribuisce approssimativamente come una normale (per il teorema del limite centrale) con</t>
  </si>
  <si>
    <t>P(Q&gt;10) =</t>
  </si>
  <si>
    <t>P(Z&gt;(10-5,859)/radq(5,516)) =</t>
  </si>
  <si>
    <t>P(Z&gt;</t>
  </si>
  <si>
    <t>Due fornitori A e B di guarnizioni per una fabbrica di automobili</t>
  </si>
  <si>
    <t>hanno rispettivamente il 3% e l'8% di pezzi difettosi nella loro produzione.</t>
  </si>
  <si>
    <t>Inoltre A fornisce il 60% del totale delle guarnizioni acquistate dalla fabbrica e</t>
  </si>
  <si>
    <t>B il 40%.</t>
  </si>
  <si>
    <t>1. Qual è la probabilità che una guarnizione scelta a caso dal magazzino della</t>
  </si>
  <si>
    <t xml:space="preserve">fabbrica risulti difettosa? </t>
  </si>
  <si>
    <t>2. Avendo trovato un pezzo difettoso, qual è la probabilità che sia stato fornito</t>
  </si>
  <si>
    <t xml:space="preserve">da A? </t>
  </si>
  <si>
    <t>c) Qual è la probabilità che su 20 pezzi scelti a caso dal magazzino ve</t>
  </si>
  <si>
    <t>ne siano più di 2 difettosi?</t>
  </si>
  <si>
    <t>P(D) = P(D∩A)+P(D∩B) =  P(D|A)P(A)+P(D|B)P(B) =</t>
  </si>
  <si>
    <t>P(A|D)=  P(D∩A)/P(D) = P(D|A)P(A)/P(D) =</t>
  </si>
  <si>
    <t>P(X&gt;2) =</t>
  </si>
  <si>
    <t>Da un’indagine svolta presso una certa scuola è emerso che nel</t>
  </si>
  <si>
    <t>tempo libero il 10% degli studenti studia musica e il 20% pratica sport.</t>
  </si>
  <si>
    <t>Inoltre il 5% studia musica e pratica anche uno</t>
  </si>
  <si>
    <t>sport.</t>
  </si>
  <si>
    <t>Scegliendo a caso uno studente, qual è la</t>
  </si>
  <si>
    <t>probabilità che</t>
  </si>
  <si>
    <t xml:space="preserve">1. pratichi solo sport? </t>
  </si>
  <si>
    <t xml:space="preserve">2. studi musica o pratichi uno sport? </t>
  </si>
  <si>
    <t>3. non faccia alcuna attività nel tempo libero?</t>
  </si>
  <si>
    <t>4. studi musica sapendo che pratica uno sport</t>
  </si>
  <si>
    <t>P(M ) =</t>
  </si>
  <si>
    <t>P(S) =</t>
  </si>
  <si>
    <t>P(M∩S) =</t>
  </si>
  <si>
    <r>
      <t>P(M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∩S) =</t>
    </r>
  </si>
  <si>
    <t>P(MUS) =</t>
  </si>
  <si>
    <r>
      <t>P(M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∩S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) =</t>
    </r>
  </si>
  <si>
    <t>P(M|S) =</t>
  </si>
  <si>
    <r>
      <t xml:space="preserve">Il reddito mensile del signor Rossi nell’ultimo decennio ha distribuzione N(μ, </t>
    </r>
    <r>
      <rPr>
        <b/>
        <sz val="10"/>
        <color indexed="10"/>
        <rFont val="Symbol"/>
        <family val="1"/>
        <charset val="2"/>
      </rPr>
      <t>s</t>
    </r>
    <r>
      <rPr>
        <b/>
        <vertAlign val="superscript"/>
        <sz val="10"/>
        <color indexed="10"/>
        <rFont val="Arial"/>
        <family val="2"/>
      </rPr>
      <t>2</t>
    </r>
    <r>
      <rPr>
        <b/>
        <sz val="10"/>
        <color indexed="10"/>
        <rFont val="Arial"/>
        <family val="2"/>
      </rPr>
      <t>). In tale periodo il</t>
    </r>
  </si>
  <si>
    <t>sig. Rossi ha guadagnato in media ogni mese 2150 Euro con deviazione standard 130 Euro.</t>
  </si>
  <si>
    <t>1) Calcolare la probabilità che il Sig. Rossi possa guadagnare in un mese più di 2000 Euro.</t>
  </si>
  <si>
    <t>2) Se lo stipendio del sig. Rossi avesse subito la seguente trasformazione Y = 200 + 1,14X, calcolare</t>
  </si>
  <si>
    <t>la probabilità che a seguito di tale variazione lo stipendio del Sig. Rossi sia compreso tra 2300 e</t>
  </si>
  <si>
    <t>2800 Euro.</t>
  </si>
  <si>
    <t>3) Supponendo che lo stipendio di un mese sia indipendente da quello del mese successivo, calcolare</t>
  </si>
  <si>
    <t>la probabilità che in 5 mesi consecutivi, il Sig. Rossi guadagni più di 2000 euro al mese al massimo una volta.</t>
  </si>
  <si>
    <t>1)</t>
  </si>
  <si>
    <t>P(Z&gt;z) =</t>
  </si>
  <si>
    <t>2)</t>
  </si>
  <si>
    <t>s =</t>
  </si>
  <si>
    <t>z1 =</t>
  </si>
  <si>
    <t>z2 =</t>
  </si>
  <si>
    <t>P(z1&lt;Z&lt;z2) =</t>
  </si>
  <si>
    <t>3)</t>
  </si>
  <si>
    <r>
      <t>P(Y</t>
    </r>
    <r>
      <rPr>
        <sz val="10"/>
        <rFont val="Symbol"/>
        <family val="1"/>
        <charset val="2"/>
      </rPr>
      <t>£</t>
    </r>
    <r>
      <rPr>
        <sz val="11"/>
        <color theme="1"/>
        <rFont val="Calibri"/>
        <family val="2"/>
        <scheme val="minor"/>
      </rPr>
      <t>1) =</t>
    </r>
  </si>
  <si>
    <t>Il numero di pensionati che arrivano all’ufficio postale il 23 del mese per il ritiro della pensione</t>
  </si>
  <si>
    <t>ha una distribuzione di Poisson con varianza 7.</t>
  </si>
  <si>
    <t>Calcolare la probabilità che:</t>
  </si>
  <si>
    <t>a) nessun pensionato in quella data vada a ritirare la pensione.</t>
  </si>
  <si>
    <t>b) andranno a ritirare la pensione tra 5 e 7 pensionati.</t>
  </si>
  <si>
    <t>c) andranno a ritirare la pensione meno di 3 pensionati.</t>
  </si>
  <si>
    <t>l=</t>
  </si>
  <si>
    <r>
      <t>P(5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X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7) =</t>
    </r>
  </si>
  <si>
    <t>Secondo dati ISTAT riferiti al 1998, le famiglie italiane sono 21.644.000; le</t>
  </si>
  <si>
    <t>famiglie povere sono 2.558.000 cosi ripartite: 12% al nord, 23% al centro,</t>
  </si>
  <si>
    <t>65% al sud.</t>
  </si>
  <si>
    <t>a) Si supponga di estrarre a caso 1 famiglia dalla popolazione di tutte le famiglie italiane. Qual è la probabilità che la famiglia estratta sia povera?</t>
  </si>
  <si>
    <t>b) Si supponga di estrarre a caso 1 famiglia dalla popolazione di tutte le famiglie italiane. Qual è la probabilità che la famiglia estratta provenga dal centro-sud e sia povera?</t>
  </si>
  <si>
    <t>c) Si supponga di estrarre a caso 10 famiglie dalla popolazione delle famiglie italiane. Qual è la probabilità che almeno una provenga dal centro-sud e sia povera?</t>
  </si>
  <si>
    <t>A = {famiglia povera}</t>
  </si>
  <si>
    <t>N = {famiglia del nord}</t>
  </si>
  <si>
    <t>C = {famiglia del centro}</t>
  </si>
  <si>
    <t>S = {famiglia del sud}</t>
  </si>
  <si>
    <t>P(N|A) =</t>
  </si>
  <si>
    <t>P(C|A) =</t>
  </si>
  <si>
    <t>P(S|A) =</t>
  </si>
  <si>
    <t>P((CUS)∩A) = P((C∩A)U(S∩A)) = P(C∩A)+P(S∩A) = P(C|A)P(A)+P(S|A)P(A) =</t>
  </si>
  <si>
    <t>P(X&gt;0) = 1-P(X=0) = 1-</t>
  </si>
  <si>
    <t>Tra i partecipanti ad un concorso per giovani musicisti, il 50% suona il pianoforte, il 30% suona il</t>
  </si>
  <si>
    <t>violino ed il restante 20% suona il violoncello. Inoltre, partecipano per la prima volta ad un concorso il</t>
  </si>
  <si>
    <t>10% dei pianisti, il 33% dei violinisti ed il 10% dei violoncellisti.</t>
  </si>
  <si>
    <t>a) Scelto a caso un partecipante, qual è la probabilità che sia al suo primo concorso?</t>
  </si>
  <si>
    <t>b) Sapendo che il partecipante scelto è al suo primo concorso, qual è la probabilità che sia un violoncellista?</t>
  </si>
  <si>
    <t>c) Si stabilisca se sono incompatibili gli eventi “suonare il piano” e “partecipare per la prima volta ad un concorso”, motivando la risposta.</t>
  </si>
  <si>
    <t>d) Si stabilisca se sono indipendenti gli eventi “suonare il violino” e “partecipare per la prima volta ad un concorso”, motivando la risposta.</t>
  </si>
  <si>
    <t>Pi = {suonare il piano}</t>
  </si>
  <si>
    <t>V = {suonare il violino}</t>
  </si>
  <si>
    <t>Vi = {suonare il violoncello}</t>
  </si>
  <si>
    <t>C = {partecipare per la prima volta}</t>
  </si>
  <si>
    <t>P(Pi) =</t>
  </si>
  <si>
    <t xml:space="preserve">P(V) = </t>
  </si>
  <si>
    <t>P(Vi) =</t>
  </si>
  <si>
    <t>P(C|Pi) =</t>
  </si>
  <si>
    <t>P(C|V) =</t>
  </si>
  <si>
    <t>P(C|Vi) =</t>
  </si>
  <si>
    <t>P(C) = P(C|Pi)P(Pi)+P(C|V)P(V)+P(C|Vi)P(Vi) =</t>
  </si>
  <si>
    <t>P(Vi|C) = P(C|Vi)P(Vi)/P(C) =</t>
  </si>
  <si>
    <t>I due eventi sono incompatibili se e solo se la loro intersezione è l'insieme vuoto. In questo caso la probabilità di un evento condizionato all'altro deve essere nulla.</t>
  </si>
  <si>
    <t>Poiché P(C|Pi) = 0,1 è diversa da zero, i due eventi non sono incompatibili.</t>
  </si>
  <si>
    <t>Se i due eventi fossero indipendenti si dovrebbe avere, ad esempio, P(Vi|C) = P(Vi). Poiché la probabilità condizionata di Vi è diversa da quella marginale, i due eventi non sono indipendenti.</t>
  </si>
  <si>
    <t>Se il pezzo è difettoso, viene eliminato con probabilità 0,995, quindi P(E|D) =0,995.</t>
  </si>
  <si>
    <t>Indichiamo con E l'evento "pezzo eliminato" e con D l'evento "pezzo difettoso".</t>
  </si>
  <si>
    <t>Se il pezzo è sano, viene erroneamente eliminato con probabilità 0,2, quindi P(E|Dc)=0,2.</t>
  </si>
  <si>
    <t>Inoltre p(D) = 0,1.</t>
  </si>
  <si>
    <t>a) Si vuole calcolare la probabilità che un pezzo non è stato eliminato sia in realtà difettoso, quindi P(D|Ec).</t>
  </si>
  <si>
    <t xml:space="preserve">Possiamo calcolarla attraverso il teorema di Bayes come P(Ec|D)P(D)/P(Ec). Ora P(Ec|D)=1-P(E|D)=0,005. </t>
  </si>
  <si>
    <t>Mentre P(Ec) = P(Ec|D)P(D) + P(Ec|Dc)P(Dc) = 0,005*0,1+0,8*0,9=0,721.</t>
  </si>
  <si>
    <t>Sostituendo si trova P(D|Ec) = 0,00069</t>
  </si>
  <si>
    <t>b) Si vuole calcolare la probabilità che un pezzo eliminato sia effettivamente difettoso, quindi P(D|E).</t>
  </si>
  <si>
    <t xml:space="preserve">Possiamo calcolarla attraverso il teorema di Bayes come P(E|D)P(D)/P(E). </t>
  </si>
  <si>
    <t>Si ha P(E) =1- P(Ec) = 0,279.</t>
  </si>
  <si>
    <t>Sostituendo si trova P(D|E) = 0,356</t>
  </si>
  <si>
    <t>c) Stiamo osservando 5 pezzi eliminati. Il risultato di ciascuna osservazione può essere un pezzo difettoso o un pezzo sano.</t>
  </si>
  <si>
    <t xml:space="preserve">Quindi stiamo eseguendo 5 prove bernoulliane indipendenti e stiamo contando il numero di successi. </t>
  </si>
  <si>
    <t>Il risultato di questo conteggio è una variabile binomiale di parametri n=5 e pigreco = P(D|E) = 0,356.</t>
  </si>
  <si>
    <t>Dobbiamo calcolare la probabilità di osservare 2 pezzi difettosi sui 5 osservati quindi si tratta di calcolare la probabilità</t>
  </si>
  <si>
    <t>P(X=2) utilizzando la distribuzione binomiale: P(X=2) = 5!/(2!3!)*0,356^2*(1-0,356)^3=0,338.</t>
  </si>
  <si>
    <t>P(X&lt;3) =</t>
  </si>
  <si>
    <t>Utilizzando la correzione per continuità (meglio, risultati più precisi)</t>
  </si>
  <si>
    <r>
      <t>P(14,5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X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30,5)= P(X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>30,5)-P(X</t>
    </r>
    <r>
      <rPr>
        <sz val="10"/>
        <color indexed="8"/>
        <rFont val="Symbol"/>
        <family val="1"/>
        <charset val="2"/>
      </rPr>
      <t>£</t>
    </r>
    <r>
      <rPr>
        <sz val="10"/>
        <color indexed="8"/>
        <rFont val="Arial"/>
        <family val="2"/>
      </rPr>
      <t xml:space="preserve">14,5)=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</si>
</sst>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E+00"/>
    <numFmt numFmtId="166" formatCode="0.00000"/>
    <numFmt numFmtId="167" formatCode="0.000"/>
    <numFmt numFmtId="168" formatCode="0E+00"/>
    <numFmt numFmtId="169" formatCode="0.0"/>
  </numFmts>
  <fonts count="17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Symbol"/>
      <family val="1"/>
      <charset val="2"/>
    </font>
    <font>
      <b/>
      <sz val="12"/>
      <color indexed="10"/>
      <name val="Arial"/>
      <family val="2"/>
    </font>
    <font>
      <sz val="12"/>
      <name val="Symbol"/>
      <family val="1"/>
      <charset val="2"/>
    </font>
    <font>
      <sz val="12"/>
      <name val="Arial"/>
      <family val="2"/>
    </font>
    <font>
      <vertAlign val="superscript"/>
      <sz val="10"/>
      <color indexed="8"/>
      <name val="Arial"/>
      <family val="2"/>
    </font>
    <font>
      <sz val="10"/>
      <name val="Symbol"/>
      <family val="1"/>
      <charset val="2"/>
    </font>
    <font>
      <sz val="12"/>
      <color indexed="8"/>
      <name val="Arial"/>
      <family val="2"/>
    </font>
    <font>
      <b/>
      <sz val="10"/>
      <color indexed="10"/>
      <name val="Symbol"/>
      <family val="1"/>
      <charset val="2"/>
    </font>
    <font>
      <b/>
      <vertAlign val="superscript"/>
      <sz val="10"/>
      <color indexed="10"/>
      <name val="Arial"/>
      <family val="2"/>
    </font>
    <font>
      <vertAlign val="superscript"/>
      <sz val="10"/>
      <color indexed="8"/>
      <name val="Symbol"/>
      <family val="1"/>
      <charset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0" xfId="0" applyFont="1" applyBorder="1"/>
    <xf numFmtId="0" fontId="5" fillId="0" borderId="0" xfId="0" applyFont="1"/>
    <xf numFmtId="0" fontId="0" fillId="0" borderId="0" xfId="0" applyNumberFormat="1" applyBorder="1"/>
    <xf numFmtId="0" fontId="5" fillId="0" borderId="0" xfId="0" applyFont="1" applyBorder="1"/>
    <xf numFmtId="0" fontId="5" fillId="0" borderId="0" xfId="0" applyFont="1" applyFill="1" applyBorder="1"/>
    <xf numFmtId="0" fontId="6" fillId="0" borderId="0" xfId="0" applyFont="1" applyFill="1" applyBorder="1"/>
    <xf numFmtId="0" fontId="0" fillId="0" borderId="0" xfId="0" quotePrefix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quotePrefix="1"/>
    <xf numFmtId="0" fontId="1" fillId="0" borderId="0" xfId="0" applyFont="1" applyBorder="1"/>
    <xf numFmtId="0" fontId="5" fillId="0" borderId="0" xfId="0" quotePrefix="1" applyFont="1"/>
    <xf numFmtId="164" fontId="0" fillId="0" borderId="0" xfId="0" applyNumberFormat="1"/>
    <xf numFmtId="0" fontId="7" fillId="0" borderId="0" xfId="0" applyNumberFormat="1" applyFont="1"/>
    <xf numFmtId="0" fontId="6" fillId="0" borderId="0" xfId="0" applyFont="1"/>
    <xf numFmtId="0" fontId="9" fillId="0" borderId="0" xfId="0" applyFont="1" applyBorder="1"/>
    <xf numFmtId="0" fontId="3" fillId="0" borderId="0" xfId="0" applyFont="1" applyBorder="1"/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165" fontId="0" fillId="0" borderId="0" xfId="0" quotePrefix="1" applyNumberFormat="1"/>
    <xf numFmtId="0" fontId="0" fillId="0" borderId="0" xfId="0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/>
    <xf numFmtId="0" fontId="1" fillId="0" borderId="0" xfId="0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9" fontId="0" fillId="0" borderId="0" xfId="0" applyNumberFormat="1"/>
    <xf numFmtId="0" fontId="0" fillId="0" borderId="0" xfId="0" quotePrefix="1" applyAlignment="1">
      <alignment horizontal="right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64" fontId="0" fillId="0" borderId="0" xfId="0" applyNumberFormat="1" applyBorder="1"/>
    <xf numFmtId="0" fontId="0" fillId="0" borderId="0" xfId="0" applyFill="1" applyBorder="1"/>
    <xf numFmtId="0" fontId="12" fillId="0" borderId="0" xfId="0" applyFont="1"/>
    <xf numFmtId="0" fontId="1" fillId="0" borderId="0" xfId="0" applyNumberFormat="1" applyFont="1" applyAlignment="1"/>
    <xf numFmtId="0" fontId="1" fillId="0" borderId="0" xfId="0" applyFont="1" applyBorder="1" applyAlignment="1">
      <alignment horizontal="left"/>
    </xf>
    <xf numFmtId="168" fontId="0" fillId="0" borderId="0" xfId="0" applyNumberFormat="1"/>
    <xf numFmtId="0" fontId="1" fillId="0" borderId="0" xfId="0" applyFont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69" fontId="0" fillId="0" borderId="0" xfId="0" applyNumberForma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quotePrefix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D26" sqref="D26"/>
    </sheetView>
  </sheetViews>
  <sheetFormatPr defaultRowHeight="14.4" x14ac:dyDescent="0.3"/>
  <cols>
    <col min="1" max="1" width="27.33203125" style="3" customWidth="1"/>
    <col min="2" max="2" width="12" style="3" customWidth="1"/>
    <col min="3" max="3" width="7.109375" style="3" customWidth="1"/>
    <col min="4" max="4" width="6.5546875" style="3" customWidth="1"/>
    <col min="5" max="5" width="6.88671875" style="3" customWidth="1"/>
    <col min="6" max="6" width="6.33203125" style="3" customWidth="1"/>
    <col min="7" max="7" width="6.109375" style="3" customWidth="1"/>
    <col min="8" max="8" width="6" style="3" customWidth="1"/>
    <col min="9" max="10" width="4.88671875" style="3" customWidth="1"/>
    <col min="11" max="11" width="6.109375" style="3" customWidth="1"/>
    <col min="12" max="12" width="6.5546875" style="3" customWidth="1"/>
    <col min="13" max="13" width="6.6640625" style="3" customWidth="1"/>
    <col min="14" max="256" width="9.109375" style="3"/>
    <col min="257" max="257" width="27.33203125" style="3" customWidth="1"/>
    <col min="258" max="258" width="12" style="3" customWidth="1"/>
    <col min="259" max="259" width="7.109375" style="3" customWidth="1"/>
    <col min="260" max="260" width="6.5546875" style="3" customWidth="1"/>
    <col min="261" max="261" width="6.88671875" style="3" customWidth="1"/>
    <col min="262" max="262" width="6.33203125" style="3" customWidth="1"/>
    <col min="263" max="263" width="6.109375" style="3" customWidth="1"/>
    <col min="264" max="264" width="6" style="3" customWidth="1"/>
    <col min="265" max="266" width="4.88671875" style="3" customWidth="1"/>
    <col min="267" max="267" width="6.109375" style="3" customWidth="1"/>
    <col min="268" max="268" width="6.5546875" style="3" customWidth="1"/>
    <col min="269" max="269" width="6.6640625" style="3" customWidth="1"/>
    <col min="270" max="512" width="9.109375" style="3"/>
    <col min="513" max="513" width="27.33203125" style="3" customWidth="1"/>
    <col min="514" max="514" width="12" style="3" customWidth="1"/>
    <col min="515" max="515" width="7.109375" style="3" customWidth="1"/>
    <col min="516" max="516" width="6.5546875" style="3" customWidth="1"/>
    <col min="517" max="517" width="6.88671875" style="3" customWidth="1"/>
    <col min="518" max="518" width="6.33203125" style="3" customWidth="1"/>
    <col min="519" max="519" width="6.109375" style="3" customWidth="1"/>
    <col min="520" max="520" width="6" style="3" customWidth="1"/>
    <col min="521" max="522" width="4.88671875" style="3" customWidth="1"/>
    <col min="523" max="523" width="6.109375" style="3" customWidth="1"/>
    <col min="524" max="524" width="6.5546875" style="3" customWidth="1"/>
    <col min="525" max="525" width="6.6640625" style="3" customWidth="1"/>
    <col min="526" max="768" width="9.109375" style="3"/>
    <col min="769" max="769" width="27.33203125" style="3" customWidth="1"/>
    <col min="770" max="770" width="12" style="3" customWidth="1"/>
    <col min="771" max="771" width="7.109375" style="3" customWidth="1"/>
    <col min="772" max="772" width="6.5546875" style="3" customWidth="1"/>
    <col min="773" max="773" width="6.88671875" style="3" customWidth="1"/>
    <col min="774" max="774" width="6.33203125" style="3" customWidth="1"/>
    <col min="775" max="775" width="6.109375" style="3" customWidth="1"/>
    <col min="776" max="776" width="6" style="3" customWidth="1"/>
    <col min="777" max="778" width="4.88671875" style="3" customWidth="1"/>
    <col min="779" max="779" width="6.109375" style="3" customWidth="1"/>
    <col min="780" max="780" width="6.5546875" style="3" customWidth="1"/>
    <col min="781" max="781" width="6.6640625" style="3" customWidth="1"/>
    <col min="782" max="1024" width="9.109375" style="3"/>
    <col min="1025" max="1025" width="27.33203125" style="3" customWidth="1"/>
    <col min="1026" max="1026" width="12" style="3" customWidth="1"/>
    <col min="1027" max="1027" width="7.109375" style="3" customWidth="1"/>
    <col min="1028" max="1028" width="6.5546875" style="3" customWidth="1"/>
    <col min="1029" max="1029" width="6.88671875" style="3" customWidth="1"/>
    <col min="1030" max="1030" width="6.33203125" style="3" customWidth="1"/>
    <col min="1031" max="1031" width="6.109375" style="3" customWidth="1"/>
    <col min="1032" max="1032" width="6" style="3" customWidth="1"/>
    <col min="1033" max="1034" width="4.88671875" style="3" customWidth="1"/>
    <col min="1035" max="1035" width="6.109375" style="3" customWidth="1"/>
    <col min="1036" max="1036" width="6.5546875" style="3" customWidth="1"/>
    <col min="1037" max="1037" width="6.6640625" style="3" customWidth="1"/>
    <col min="1038" max="1280" width="9.109375" style="3"/>
    <col min="1281" max="1281" width="27.33203125" style="3" customWidth="1"/>
    <col min="1282" max="1282" width="12" style="3" customWidth="1"/>
    <col min="1283" max="1283" width="7.109375" style="3" customWidth="1"/>
    <col min="1284" max="1284" width="6.5546875" style="3" customWidth="1"/>
    <col min="1285" max="1285" width="6.88671875" style="3" customWidth="1"/>
    <col min="1286" max="1286" width="6.33203125" style="3" customWidth="1"/>
    <col min="1287" max="1287" width="6.109375" style="3" customWidth="1"/>
    <col min="1288" max="1288" width="6" style="3" customWidth="1"/>
    <col min="1289" max="1290" width="4.88671875" style="3" customWidth="1"/>
    <col min="1291" max="1291" width="6.109375" style="3" customWidth="1"/>
    <col min="1292" max="1292" width="6.5546875" style="3" customWidth="1"/>
    <col min="1293" max="1293" width="6.6640625" style="3" customWidth="1"/>
    <col min="1294" max="1536" width="9.109375" style="3"/>
    <col min="1537" max="1537" width="27.33203125" style="3" customWidth="1"/>
    <col min="1538" max="1538" width="12" style="3" customWidth="1"/>
    <col min="1539" max="1539" width="7.109375" style="3" customWidth="1"/>
    <col min="1540" max="1540" width="6.5546875" style="3" customWidth="1"/>
    <col min="1541" max="1541" width="6.88671875" style="3" customWidth="1"/>
    <col min="1542" max="1542" width="6.33203125" style="3" customWidth="1"/>
    <col min="1543" max="1543" width="6.109375" style="3" customWidth="1"/>
    <col min="1544" max="1544" width="6" style="3" customWidth="1"/>
    <col min="1545" max="1546" width="4.88671875" style="3" customWidth="1"/>
    <col min="1547" max="1547" width="6.109375" style="3" customWidth="1"/>
    <col min="1548" max="1548" width="6.5546875" style="3" customWidth="1"/>
    <col min="1549" max="1549" width="6.6640625" style="3" customWidth="1"/>
    <col min="1550" max="1792" width="9.109375" style="3"/>
    <col min="1793" max="1793" width="27.33203125" style="3" customWidth="1"/>
    <col min="1794" max="1794" width="12" style="3" customWidth="1"/>
    <col min="1795" max="1795" width="7.109375" style="3" customWidth="1"/>
    <col min="1796" max="1796" width="6.5546875" style="3" customWidth="1"/>
    <col min="1797" max="1797" width="6.88671875" style="3" customWidth="1"/>
    <col min="1798" max="1798" width="6.33203125" style="3" customWidth="1"/>
    <col min="1799" max="1799" width="6.109375" style="3" customWidth="1"/>
    <col min="1800" max="1800" width="6" style="3" customWidth="1"/>
    <col min="1801" max="1802" width="4.88671875" style="3" customWidth="1"/>
    <col min="1803" max="1803" width="6.109375" style="3" customWidth="1"/>
    <col min="1804" max="1804" width="6.5546875" style="3" customWidth="1"/>
    <col min="1805" max="1805" width="6.6640625" style="3" customWidth="1"/>
    <col min="1806" max="2048" width="9.109375" style="3"/>
    <col min="2049" max="2049" width="27.33203125" style="3" customWidth="1"/>
    <col min="2050" max="2050" width="12" style="3" customWidth="1"/>
    <col min="2051" max="2051" width="7.109375" style="3" customWidth="1"/>
    <col min="2052" max="2052" width="6.5546875" style="3" customWidth="1"/>
    <col min="2053" max="2053" width="6.88671875" style="3" customWidth="1"/>
    <col min="2054" max="2054" width="6.33203125" style="3" customWidth="1"/>
    <col min="2055" max="2055" width="6.109375" style="3" customWidth="1"/>
    <col min="2056" max="2056" width="6" style="3" customWidth="1"/>
    <col min="2057" max="2058" width="4.88671875" style="3" customWidth="1"/>
    <col min="2059" max="2059" width="6.109375" style="3" customWidth="1"/>
    <col min="2060" max="2060" width="6.5546875" style="3" customWidth="1"/>
    <col min="2061" max="2061" width="6.6640625" style="3" customWidth="1"/>
    <col min="2062" max="2304" width="9.109375" style="3"/>
    <col min="2305" max="2305" width="27.33203125" style="3" customWidth="1"/>
    <col min="2306" max="2306" width="12" style="3" customWidth="1"/>
    <col min="2307" max="2307" width="7.109375" style="3" customWidth="1"/>
    <col min="2308" max="2308" width="6.5546875" style="3" customWidth="1"/>
    <col min="2309" max="2309" width="6.88671875" style="3" customWidth="1"/>
    <col min="2310" max="2310" width="6.33203125" style="3" customWidth="1"/>
    <col min="2311" max="2311" width="6.109375" style="3" customWidth="1"/>
    <col min="2312" max="2312" width="6" style="3" customWidth="1"/>
    <col min="2313" max="2314" width="4.88671875" style="3" customWidth="1"/>
    <col min="2315" max="2315" width="6.109375" style="3" customWidth="1"/>
    <col min="2316" max="2316" width="6.5546875" style="3" customWidth="1"/>
    <col min="2317" max="2317" width="6.6640625" style="3" customWidth="1"/>
    <col min="2318" max="2560" width="9.109375" style="3"/>
    <col min="2561" max="2561" width="27.33203125" style="3" customWidth="1"/>
    <col min="2562" max="2562" width="12" style="3" customWidth="1"/>
    <col min="2563" max="2563" width="7.109375" style="3" customWidth="1"/>
    <col min="2564" max="2564" width="6.5546875" style="3" customWidth="1"/>
    <col min="2565" max="2565" width="6.88671875" style="3" customWidth="1"/>
    <col min="2566" max="2566" width="6.33203125" style="3" customWidth="1"/>
    <col min="2567" max="2567" width="6.109375" style="3" customWidth="1"/>
    <col min="2568" max="2568" width="6" style="3" customWidth="1"/>
    <col min="2569" max="2570" width="4.88671875" style="3" customWidth="1"/>
    <col min="2571" max="2571" width="6.109375" style="3" customWidth="1"/>
    <col min="2572" max="2572" width="6.5546875" style="3" customWidth="1"/>
    <col min="2573" max="2573" width="6.6640625" style="3" customWidth="1"/>
    <col min="2574" max="2816" width="9.109375" style="3"/>
    <col min="2817" max="2817" width="27.33203125" style="3" customWidth="1"/>
    <col min="2818" max="2818" width="12" style="3" customWidth="1"/>
    <col min="2819" max="2819" width="7.109375" style="3" customWidth="1"/>
    <col min="2820" max="2820" width="6.5546875" style="3" customWidth="1"/>
    <col min="2821" max="2821" width="6.88671875" style="3" customWidth="1"/>
    <col min="2822" max="2822" width="6.33203125" style="3" customWidth="1"/>
    <col min="2823" max="2823" width="6.109375" style="3" customWidth="1"/>
    <col min="2824" max="2824" width="6" style="3" customWidth="1"/>
    <col min="2825" max="2826" width="4.88671875" style="3" customWidth="1"/>
    <col min="2827" max="2827" width="6.109375" style="3" customWidth="1"/>
    <col min="2828" max="2828" width="6.5546875" style="3" customWidth="1"/>
    <col min="2829" max="2829" width="6.6640625" style="3" customWidth="1"/>
    <col min="2830" max="3072" width="9.109375" style="3"/>
    <col min="3073" max="3073" width="27.33203125" style="3" customWidth="1"/>
    <col min="3074" max="3074" width="12" style="3" customWidth="1"/>
    <col min="3075" max="3075" width="7.109375" style="3" customWidth="1"/>
    <col min="3076" max="3076" width="6.5546875" style="3" customWidth="1"/>
    <col min="3077" max="3077" width="6.88671875" style="3" customWidth="1"/>
    <col min="3078" max="3078" width="6.33203125" style="3" customWidth="1"/>
    <col min="3079" max="3079" width="6.109375" style="3" customWidth="1"/>
    <col min="3080" max="3080" width="6" style="3" customWidth="1"/>
    <col min="3081" max="3082" width="4.88671875" style="3" customWidth="1"/>
    <col min="3083" max="3083" width="6.109375" style="3" customWidth="1"/>
    <col min="3084" max="3084" width="6.5546875" style="3" customWidth="1"/>
    <col min="3085" max="3085" width="6.6640625" style="3" customWidth="1"/>
    <col min="3086" max="3328" width="9.109375" style="3"/>
    <col min="3329" max="3329" width="27.33203125" style="3" customWidth="1"/>
    <col min="3330" max="3330" width="12" style="3" customWidth="1"/>
    <col min="3331" max="3331" width="7.109375" style="3" customWidth="1"/>
    <col min="3332" max="3332" width="6.5546875" style="3" customWidth="1"/>
    <col min="3333" max="3333" width="6.88671875" style="3" customWidth="1"/>
    <col min="3334" max="3334" width="6.33203125" style="3" customWidth="1"/>
    <col min="3335" max="3335" width="6.109375" style="3" customWidth="1"/>
    <col min="3336" max="3336" width="6" style="3" customWidth="1"/>
    <col min="3337" max="3338" width="4.88671875" style="3" customWidth="1"/>
    <col min="3339" max="3339" width="6.109375" style="3" customWidth="1"/>
    <col min="3340" max="3340" width="6.5546875" style="3" customWidth="1"/>
    <col min="3341" max="3341" width="6.6640625" style="3" customWidth="1"/>
    <col min="3342" max="3584" width="9.109375" style="3"/>
    <col min="3585" max="3585" width="27.33203125" style="3" customWidth="1"/>
    <col min="3586" max="3586" width="12" style="3" customWidth="1"/>
    <col min="3587" max="3587" width="7.109375" style="3" customWidth="1"/>
    <col min="3588" max="3588" width="6.5546875" style="3" customWidth="1"/>
    <col min="3589" max="3589" width="6.88671875" style="3" customWidth="1"/>
    <col min="3590" max="3590" width="6.33203125" style="3" customWidth="1"/>
    <col min="3591" max="3591" width="6.109375" style="3" customWidth="1"/>
    <col min="3592" max="3592" width="6" style="3" customWidth="1"/>
    <col min="3593" max="3594" width="4.88671875" style="3" customWidth="1"/>
    <col min="3595" max="3595" width="6.109375" style="3" customWidth="1"/>
    <col min="3596" max="3596" width="6.5546875" style="3" customWidth="1"/>
    <col min="3597" max="3597" width="6.6640625" style="3" customWidth="1"/>
    <col min="3598" max="3840" width="9.109375" style="3"/>
    <col min="3841" max="3841" width="27.33203125" style="3" customWidth="1"/>
    <col min="3842" max="3842" width="12" style="3" customWidth="1"/>
    <col min="3843" max="3843" width="7.109375" style="3" customWidth="1"/>
    <col min="3844" max="3844" width="6.5546875" style="3" customWidth="1"/>
    <col min="3845" max="3845" width="6.88671875" style="3" customWidth="1"/>
    <col min="3846" max="3846" width="6.33203125" style="3" customWidth="1"/>
    <col min="3847" max="3847" width="6.109375" style="3" customWidth="1"/>
    <col min="3848" max="3848" width="6" style="3" customWidth="1"/>
    <col min="3849" max="3850" width="4.88671875" style="3" customWidth="1"/>
    <col min="3851" max="3851" width="6.109375" style="3" customWidth="1"/>
    <col min="3852" max="3852" width="6.5546875" style="3" customWidth="1"/>
    <col min="3853" max="3853" width="6.6640625" style="3" customWidth="1"/>
    <col min="3854" max="4096" width="9.109375" style="3"/>
    <col min="4097" max="4097" width="27.33203125" style="3" customWidth="1"/>
    <col min="4098" max="4098" width="12" style="3" customWidth="1"/>
    <col min="4099" max="4099" width="7.109375" style="3" customWidth="1"/>
    <col min="4100" max="4100" width="6.5546875" style="3" customWidth="1"/>
    <col min="4101" max="4101" width="6.88671875" style="3" customWidth="1"/>
    <col min="4102" max="4102" width="6.33203125" style="3" customWidth="1"/>
    <col min="4103" max="4103" width="6.109375" style="3" customWidth="1"/>
    <col min="4104" max="4104" width="6" style="3" customWidth="1"/>
    <col min="4105" max="4106" width="4.88671875" style="3" customWidth="1"/>
    <col min="4107" max="4107" width="6.109375" style="3" customWidth="1"/>
    <col min="4108" max="4108" width="6.5546875" style="3" customWidth="1"/>
    <col min="4109" max="4109" width="6.6640625" style="3" customWidth="1"/>
    <col min="4110" max="4352" width="9.109375" style="3"/>
    <col min="4353" max="4353" width="27.33203125" style="3" customWidth="1"/>
    <col min="4354" max="4354" width="12" style="3" customWidth="1"/>
    <col min="4355" max="4355" width="7.109375" style="3" customWidth="1"/>
    <col min="4356" max="4356" width="6.5546875" style="3" customWidth="1"/>
    <col min="4357" max="4357" width="6.88671875" style="3" customWidth="1"/>
    <col min="4358" max="4358" width="6.33203125" style="3" customWidth="1"/>
    <col min="4359" max="4359" width="6.109375" style="3" customWidth="1"/>
    <col min="4360" max="4360" width="6" style="3" customWidth="1"/>
    <col min="4361" max="4362" width="4.88671875" style="3" customWidth="1"/>
    <col min="4363" max="4363" width="6.109375" style="3" customWidth="1"/>
    <col min="4364" max="4364" width="6.5546875" style="3" customWidth="1"/>
    <col min="4365" max="4365" width="6.6640625" style="3" customWidth="1"/>
    <col min="4366" max="4608" width="9.109375" style="3"/>
    <col min="4609" max="4609" width="27.33203125" style="3" customWidth="1"/>
    <col min="4610" max="4610" width="12" style="3" customWidth="1"/>
    <col min="4611" max="4611" width="7.109375" style="3" customWidth="1"/>
    <col min="4612" max="4612" width="6.5546875" style="3" customWidth="1"/>
    <col min="4613" max="4613" width="6.88671875" style="3" customWidth="1"/>
    <col min="4614" max="4614" width="6.33203125" style="3" customWidth="1"/>
    <col min="4615" max="4615" width="6.109375" style="3" customWidth="1"/>
    <col min="4616" max="4616" width="6" style="3" customWidth="1"/>
    <col min="4617" max="4618" width="4.88671875" style="3" customWidth="1"/>
    <col min="4619" max="4619" width="6.109375" style="3" customWidth="1"/>
    <col min="4620" max="4620" width="6.5546875" style="3" customWidth="1"/>
    <col min="4621" max="4621" width="6.6640625" style="3" customWidth="1"/>
    <col min="4622" max="4864" width="9.109375" style="3"/>
    <col min="4865" max="4865" width="27.33203125" style="3" customWidth="1"/>
    <col min="4866" max="4866" width="12" style="3" customWidth="1"/>
    <col min="4867" max="4867" width="7.109375" style="3" customWidth="1"/>
    <col min="4868" max="4868" width="6.5546875" style="3" customWidth="1"/>
    <col min="4869" max="4869" width="6.88671875" style="3" customWidth="1"/>
    <col min="4870" max="4870" width="6.33203125" style="3" customWidth="1"/>
    <col min="4871" max="4871" width="6.109375" style="3" customWidth="1"/>
    <col min="4872" max="4872" width="6" style="3" customWidth="1"/>
    <col min="4873" max="4874" width="4.88671875" style="3" customWidth="1"/>
    <col min="4875" max="4875" width="6.109375" style="3" customWidth="1"/>
    <col min="4876" max="4876" width="6.5546875" style="3" customWidth="1"/>
    <col min="4877" max="4877" width="6.6640625" style="3" customWidth="1"/>
    <col min="4878" max="5120" width="9.109375" style="3"/>
    <col min="5121" max="5121" width="27.33203125" style="3" customWidth="1"/>
    <col min="5122" max="5122" width="12" style="3" customWidth="1"/>
    <col min="5123" max="5123" width="7.109375" style="3" customWidth="1"/>
    <col min="5124" max="5124" width="6.5546875" style="3" customWidth="1"/>
    <col min="5125" max="5125" width="6.88671875" style="3" customWidth="1"/>
    <col min="5126" max="5126" width="6.33203125" style="3" customWidth="1"/>
    <col min="5127" max="5127" width="6.109375" style="3" customWidth="1"/>
    <col min="5128" max="5128" width="6" style="3" customWidth="1"/>
    <col min="5129" max="5130" width="4.88671875" style="3" customWidth="1"/>
    <col min="5131" max="5131" width="6.109375" style="3" customWidth="1"/>
    <col min="5132" max="5132" width="6.5546875" style="3" customWidth="1"/>
    <col min="5133" max="5133" width="6.6640625" style="3" customWidth="1"/>
    <col min="5134" max="5376" width="9.109375" style="3"/>
    <col min="5377" max="5377" width="27.33203125" style="3" customWidth="1"/>
    <col min="5378" max="5378" width="12" style="3" customWidth="1"/>
    <col min="5379" max="5379" width="7.109375" style="3" customWidth="1"/>
    <col min="5380" max="5380" width="6.5546875" style="3" customWidth="1"/>
    <col min="5381" max="5381" width="6.88671875" style="3" customWidth="1"/>
    <col min="5382" max="5382" width="6.33203125" style="3" customWidth="1"/>
    <col min="5383" max="5383" width="6.109375" style="3" customWidth="1"/>
    <col min="5384" max="5384" width="6" style="3" customWidth="1"/>
    <col min="5385" max="5386" width="4.88671875" style="3" customWidth="1"/>
    <col min="5387" max="5387" width="6.109375" style="3" customWidth="1"/>
    <col min="5388" max="5388" width="6.5546875" style="3" customWidth="1"/>
    <col min="5389" max="5389" width="6.6640625" style="3" customWidth="1"/>
    <col min="5390" max="5632" width="9.109375" style="3"/>
    <col min="5633" max="5633" width="27.33203125" style="3" customWidth="1"/>
    <col min="5634" max="5634" width="12" style="3" customWidth="1"/>
    <col min="5635" max="5635" width="7.109375" style="3" customWidth="1"/>
    <col min="5636" max="5636" width="6.5546875" style="3" customWidth="1"/>
    <col min="5637" max="5637" width="6.88671875" style="3" customWidth="1"/>
    <col min="5638" max="5638" width="6.33203125" style="3" customWidth="1"/>
    <col min="5639" max="5639" width="6.109375" style="3" customWidth="1"/>
    <col min="5640" max="5640" width="6" style="3" customWidth="1"/>
    <col min="5641" max="5642" width="4.88671875" style="3" customWidth="1"/>
    <col min="5643" max="5643" width="6.109375" style="3" customWidth="1"/>
    <col min="5644" max="5644" width="6.5546875" style="3" customWidth="1"/>
    <col min="5645" max="5645" width="6.6640625" style="3" customWidth="1"/>
    <col min="5646" max="5888" width="9.109375" style="3"/>
    <col min="5889" max="5889" width="27.33203125" style="3" customWidth="1"/>
    <col min="5890" max="5890" width="12" style="3" customWidth="1"/>
    <col min="5891" max="5891" width="7.109375" style="3" customWidth="1"/>
    <col min="5892" max="5892" width="6.5546875" style="3" customWidth="1"/>
    <col min="5893" max="5893" width="6.88671875" style="3" customWidth="1"/>
    <col min="5894" max="5894" width="6.33203125" style="3" customWidth="1"/>
    <col min="5895" max="5895" width="6.109375" style="3" customWidth="1"/>
    <col min="5896" max="5896" width="6" style="3" customWidth="1"/>
    <col min="5897" max="5898" width="4.88671875" style="3" customWidth="1"/>
    <col min="5899" max="5899" width="6.109375" style="3" customWidth="1"/>
    <col min="5900" max="5900" width="6.5546875" style="3" customWidth="1"/>
    <col min="5901" max="5901" width="6.6640625" style="3" customWidth="1"/>
    <col min="5902" max="6144" width="9.109375" style="3"/>
    <col min="6145" max="6145" width="27.33203125" style="3" customWidth="1"/>
    <col min="6146" max="6146" width="12" style="3" customWidth="1"/>
    <col min="6147" max="6147" width="7.109375" style="3" customWidth="1"/>
    <col min="6148" max="6148" width="6.5546875" style="3" customWidth="1"/>
    <col min="6149" max="6149" width="6.88671875" style="3" customWidth="1"/>
    <col min="6150" max="6150" width="6.33203125" style="3" customWidth="1"/>
    <col min="6151" max="6151" width="6.109375" style="3" customWidth="1"/>
    <col min="6152" max="6152" width="6" style="3" customWidth="1"/>
    <col min="6153" max="6154" width="4.88671875" style="3" customWidth="1"/>
    <col min="6155" max="6155" width="6.109375" style="3" customWidth="1"/>
    <col min="6156" max="6156" width="6.5546875" style="3" customWidth="1"/>
    <col min="6157" max="6157" width="6.6640625" style="3" customWidth="1"/>
    <col min="6158" max="6400" width="9.109375" style="3"/>
    <col min="6401" max="6401" width="27.33203125" style="3" customWidth="1"/>
    <col min="6402" max="6402" width="12" style="3" customWidth="1"/>
    <col min="6403" max="6403" width="7.109375" style="3" customWidth="1"/>
    <col min="6404" max="6404" width="6.5546875" style="3" customWidth="1"/>
    <col min="6405" max="6405" width="6.88671875" style="3" customWidth="1"/>
    <col min="6406" max="6406" width="6.33203125" style="3" customWidth="1"/>
    <col min="6407" max="6407" width="6.109375" style="3" customWidth="1"/>
    <col min="6408" max="6408" width="6" style="3" customWidth="1"/>
    <col min="6409" max="6410" width="4.88671875" style="3" customWidth="1"/>
    <col min="6411" max="6411" width="6.109375" style="3" customWidth="1"/>
    <col min="6412" max="6412" width="6.5546875" style="3" customWidth="1"/>
    <col min="6413" max="6413" width="6.6640625" style="3" customWidth="1"/>
    <col min="6414" max="6656" width="9.109375" style="3"/>
    <col min="6657" max="6657" width="27.33203125" style="3" customWidth="1"/>
    <col min="6658" max="6658" width="12" style="3" customWidth="1"/>
    <col min="6659" max="6659" width="7.109375" style="3" customWidth="1"/>
    <col min="6660" max="6660" width="6.5546875" style="3" customWidth="1"/>
    <col min="6661" max="6661" width="6.88671875" style="3" customWidth="1"/>
    <col min="6662" max="6662" width="6.33203125" style="3" customWidth="1"/>
    <col min="6663" max="6663" width="6.109375" style="3" customWidth="1"/>
    <col min="6664" max="6664" width="6" style="3" customWidth="1"/>
    <col min="6665" max="6666" width="4.88671875" style="3" customWidth="1"/>
    <col min="6667" max="6667" width="6.109375" style="3" customWidth="1"/>
    <col min="6668" max="6668" width="6.5546875" style="3" customWidth="1"/>
    <col min="6669" max="6669" width="6.6640625" style="3" customWidth="1"/>
    <col min="6670" max="6912" width="9.109375" style="3"/>
    <col min="6913" max="6913" width="27.33203125" style="3" customWidth="1"/>
    <col min="6914" max="6914" width="12" style="3" customWidth="1"/>
    <col min="6915" max="6915" width="7.109375" style="3" customWidth="1"/>
    <col min="6916" max="6916" width="6.5546875" style="3" customWidth="1"/>
    <col min="6917" max="6917" width="6.88671875" style="3" customWidth="1"/>
    <col min="6918" max="6918" width="6.33203125" style="3" customWidth="1"/>
    <col min="6919" max="6919" width="6.109375" style="3" customWidth="1"/>
    <col min="6920" max="6920" width="6" style="3" customWidth="1"/>
    <col min="6921" max="6922" width="4.88671875" style="3" customWidth="1"/>
    <col min="6923" max="6923" width="6.109375" style="3" customWidth="1"/>
    <col min="6924" max="6924" width="6.5546875" style="3" customWidth="1"/>
    <col min="6925" max="6925" width="6.6640625" style="3" customWidth="1"/>
    <col min="6926" max="7168" width="9.109375" style="3"/>
    <col min="7169" max="7169" width="27.33203125" style="3" customWidth="1"/>
    <col min="7170" max="7170" width="12" style="3" customWidth="1"/>
    <col min="7171" max="7171" width="7.109375" style="3" customWidth="1"/>
    <col min="7172" max="7172" width="6.5546875" style="3" customWidth="1"/>
    <col min="7173" max="7173" width="6.88671875" style="3" customWidth="1"/>
    <col min="7174" max="7174" width="6.33203125" style="3" customWidth="1"/>
    <col min="7175" max="7175" width="6.109375" style="3" customWidth="1"/>
    <col min="7176" max="7176" width="6" style="3" customWidth="1"/>
    <col min="7177" max="7178" width="4.88671875" style="3" customWidth="1"/>
    <col min="7179" max="7179" width="6.109375" style="3" customWidth="1"/>
    <col min="7180" max="7180" width="6.5546875" style="3" customWidth="1"/>
    <col min="7181" max="7181" width="6.6640625" style="3" customWidth="1"/>
    <col min="7182" max="7424" width="9.109375" style="3"/>
    <col min="7425" max="7425" width="27.33203125" style="3" customWidth="1"/>
    <col min="7426" max="7426" width="12" style="3" customWidth="1"/>
    <col min="7427" max="7427" width="7.109375" style="3" customWidth="1"/>
    <col min="7428" max="7428" width="6.5546875" style="3" customWidth="1"/>
    <col min="7429" max="7429" width="6.88671875" style="3" customWidth="1"/>
    <col min="7430" max="7430" width="6.33203125" style="3" customWidth="1"/>
    <col min="7431" max="7431" width="6.109375" style="3" customWidth="1"/>
    <col min="7432" max="7432" width="6" style="3" customWidth="1"/>
    <col min="7433" max="7434" width="4.88671875" style="3" customWidth="1"/>
    <col min="7435" max="7435" width="6.109375" style="3" customWidth="1"/>
    <col min="7436" max="7436" width="6.5546875" style="3" customWidth="1"/>
    <col min="7437" max="7437" width="6.6640625" style="3" customWidth="1"/>
    <col min="7438" max="7680" width="9.109375" style="3"/>
    <col min="7681" max="7681" width="27.33203125" style="3" customWidth="1"/>
    <col min="7682" max="7682" width="12" style="3" customWidth="1"/>
    <col min="7683" max="7683" width="7.109375" style="3" customWidth="1"/>
    <col min="7684" max="7684" width="6.5546875" style="3" customWidth="1"/>
    <col min="7685" max="7685" width="6.88671875" style="3" customWidth="1"/>
    <col min="7686" max="7686" width="6.33203125" style="3" customWidth="1"/>
    <col min="7687" max="7687" width="6.109375" style="3" customWidth="1"/>
    <col min="7688" max="7688" width="6" style="3" customWidth="1"/>
    <col min="7689" max="7690" width="4.88671875" style="3" customWidth="1"/>
    <col min="7691" max="7691" width="6.109375" style="3" customWidth="1"/>
    <col min="7692" max="7692" width="6.5546875" style="3" customWidth="1"/>
    <col min="7693" max="7693" width="6.6640625" style="3" customWidth="1"/>
    <col min="7694" max="7936" width="9.109375" style="3"/>
    <col min="7937" max="7937" width="27.33203125" style="3" customWidth="1"/>
    <col min="7938" max="7938" width="12" style="3" customWidth="1"/>
    <col min="7939" max="7939" width="7.109375" style="3" customWidth="1"/>
    <col min="7940" max="7940" width="6.5546875" style="3" customWidth="1"/>
    <col min="7941" max="7941" width="6.88671875" style="3" customWidth="1"/>
    <col min="7942" max="7942" width="6.33203125" style="3" customWidth="1"/>
    <col min="7943" max="7943" width="6.109375" style="3" customWidth="1"/>
    <col min="7944" max="7944" width="6" style="3" customWidth="1"/>
    <col min="7945" max="7946" width="4.88671875" style="3" customWidth="1"/>
    <col min="7947" max="7947" width="6.109375" style="3" customWidth="1"/>
    <col min="7948" max="7948" width="6.5546875" style="3" customWidth="1"/>
    <col min="7949" max="7949" width="6.6640625" style="3" customWidth="1"/>
    <col min="7950" max="8192" width="9.109375" style="3"/>
    <col min="8193" max="8193" width="27.33203125" style="3" customWidth="1"/>
    <col min="8194" max="8194" width="12" style="3" customWidth="1"/>
    <col min="8195" max="8195" width="7.109375" style="3" customWidth="1"/>
    <col min="8196" max="8196" width="6.5546875" style="3" customWidth="1"/>
    <col min="8197" max="8197" width="6.88671875" style="3" customWidth="1"/>
    <col min="8198" max="8198" width="6.33203125" style="3" customWidth="1"/>
    <col min="8199" max="8199" width="6.109375" style="3" customWidth="1"/>
    <col min="8200" max="8200" width="6" style="3" customWidth="1"/>
    <col min="8201" max="8202" width="4.88671875" style="3" customWidth="1"/>
    <col min="8203" max="8203" width="6.109375" style="3" customWidth="1"/>
    <col min="8204" max="8204" width="6.5546875" style="3" customWidth="1"/>
    <col min="8205" max="8205" width="6.6640625" style="3" customWidth="1"/>
    <col min="8206" max="8448" width="9.109375" style="3"/>
    <col min="8449" max="8449" width="27.33203125" style="3" customWidth="1"/>
    <col min="8450" max="8450" width="12" style="3" customWidth="1"/>
    <col min="8451" max="8451" width="7.109375" style="3" customWidth="1"/>
    <col min="8452" max="8452" width="6.5546875" style="3" customWidth="1"/>
    <col min="8453" max="8453" width="6.88671875" style="3" customWidth="1"/>
    <col min="8454" max="8454" width="6.33203125" style="3" customWidth="1"/>
    <col min="8455" max="8455" width="6.109375" style="3" customWidth="1"/>
    <col min="8456" max="8456" width="6" style="3" customWidth="1"/>
    <col min="8457" max="8458" width="4.88671875" style="3" customWidth="1"/>
    <col min="8459" max="8459" width="6.109375" style="3" customWidth="1"/>
    <col min="8460" max="8460" width="6.5546875" style="3" customWidth="1"/>
    <col min="8461" max="8461" width="6.6640625" style="3" customWidth="1"/>
    <col min="8462" max="8704" width="9.109375" style="3"/>
    <col min="8705" max="8705" width="27.33203125" style="3" customWidth="1"/>
    <col min="8706" max="8706" width="12" style="3" customWidth="1"/>
    <col min="8707" max="8707" width="7.109375" style="3" customWidth="1"/>
    <col min="8708" max="8708" width="6.5546875" style="3" customWidth="1"/>
    <col min="8709" max="8709" width="6.88671875" style="3" customWidth="1"/>
    <col min="8710" max="8710" width="6.33203125" style="3" customWidth="1"/>
    <col min="8711" max="8711" width="6.109375" style="3" customWidth="1"/>
    <col min="8712" max="8712" width="6" style="3" customWidth="1"/>
    <col min="8713" max="8714" width="4.88671875" style="3" customWidth="1"/>
    <col min="8715" max="8715" width="6.109375" style="3" customWidth="1"/>
    <col min="8716" max="8716" width="6.5546875" style="3" customWidth="1"/>
    <col min="8717" max="8717" width="6.6640625" style="3" customWidth="1"/>
    <col min="8718" max="8960" width="9.109375" style="3"/>
    <col min="8961" max="8961" width="27.33203125" style="3" customWidth="1"/>
    <col min="8962" max="8962" width="12" style="3" customWidth="1"/>
    <col min="8963" max="8963" width="7.109375" style="3" customWidth="1"/>
    <col min="8964" max="8964" width="6.5546875" style="3" customWidth="1"/>
    <col min="8965" max="8965" width="6.88671875" style="3" customWidth="1"/>
    <col min="8966" max="8966" width="6.33203125" style="3" customWidth="1"/>
    <col min="8967" max="8967" width="6.109375" style="3" customWidth="1"/>
    <col min="8968" max="8968" width="6" style="3" customWidth="1"/>
    <col min="8969" max="8970" width="4.88671875" style="3" customWidth="1"/>
    <col min="8971" max="8971" width="6.109375" style="3" customWidth="1"/>
    <col min="8972" max="8972" width="6.5546875" style="3" customWidth="1"/>
    <col min="8973" max="8973" width="6.6640625" style="3" customWidth="1"/>
    <col min="8974" max="9216" width="9.109375" style="3"/>
    <col min="9217" max="9217" width="27.33203125" style="3" customWidth="1"/>
    <col min="9218" max="9218" width="12" style="3" customWidth="1"/>
    <col min="9219" max="9219" width="7.109375" style="3" customWidth="1"/>
    <col min="9220" max="9220" width="6.5546875" style="3" customWidth="1"/>
    <col min="9221" max="9221" width="6.88671875" style="3" customWidth="1"/>
    <col min="9222" max="9222" width="6.33203125" style="3" customWidth="1"/>
    <col min="9223" max="9223" width="6.109375" style="3" customWidth="1"/>
    <col min="9224" max="9224" width="6" style="3" customWidth="1"/>
    <col min="9225" max="9226" width="4.88671875" style="3" customWidth="1"/>
    <col min="9227" max="9227" width="6.109375" style="3" customWidth="1"/>
    <col min="9228" max="9228" width="6.5546875" style="3" customWidth="1"/>
    <col min="9229" max="9229" width="6.6640625" style="3" customWidth="1"/>
    <col min="9230" max="9472" width="9.109375" style="3"/>
    <col min="9473" max="9473" width="27.33203125" style="3" customWidth="1"/>
    <col min="9474" max="9474" width="12" style="3" customWidth="1"/>
    <col min="9475" max="9475" width="7.109375" style="3" customWidth="1"/>
    <col min="9476" max="9476" width="6.5546875" style="3" customWidth="1"/>
    <col min="9477" max="9477" width="6.88671875" style="3" customWidth="1"/>
    <col min="9478" max="9478" width="6.33203125" style="3" customWidth="1"/>
    <col min="9479" max="9479" width="6.109375" style="3" customWidth="1"/>
    <col min="9480" max="9480" width="6" style="3" customWidth="1"/>
    <col min="9481" max="9482" width="4.88671875" style="3" customWidth="1"/>
    <col min="9483" max="9483" width="6.109375" style="3" customWidth="1"/>
    <col min="9484" max="9484" width="6.5546875" style="3" customWidth="1"/>
    <col min="9485" max="9485" width="6.6640625" style="3" customWidth="1"/>
    <col min="9486" max="9728" width="9.109375" style="3"/>
    <col min="9729" max="9729" width="27.33203125" style="3" customWidth="1"/>
    <col min="9730" max="9730" width="12" style="3" customWidth="1"/>
    <col min="9731" max="9731" width="7.109375" style="3" customWidth="1"/>
    <col min="9732" max="9732" width="6.5546875" style="3" customWidth="1"/>
    <col min="9733" max="9733" width="6.88671875" style="3" customWidth="1"/>
    <col min="9734" max="9734" width="6.33203125" style="3" customWidth="1"/>
    <col min="9735" max="9735" width="6.109375" style="3" customWidth="1"/>
    <col min="9736" max="9736" width="6" style="3" customWidth="1"/>
    <col min="9737" max="9738" width="4.88671875" style="3" customWidth="1"/>
    <col min="9739" max="9739" width="6.109375" style="3" customWidth="1"/>
    <col min="9740" max="9740" width="6.5546875" style="3" customWidth="1"/>
    <col min="9741" max="9741" width="6.6640625" style="3" customWidth="1"/>
    <col min="9742" max="9984" width="9.109375" style="3"/>
    <col min="9985" max="9985" width="27.33203125" style="3" customWidth="1"/>
    <col min="9986" max="9986" width="12" style="3" customWidth="1"/>
    <col min="9987" max="9987" width="7.109375" style="3" customWidth="1"/>
    <col min="9988" max="9988" width="6.5546875" style="3" customWidth="1"/>
    <col min="9989" max="9989" width="6.88671875" style="3" customWidth="1"/>
    <col min="9990" max="9990" width="6.33203125" style="3" customWidth="1"/>
    <col min="9991" max="9991" width="6.109375" style="3" customWidth="1"/>
    <col min="9992" max="9992" width="6" style="3" customWidth="1"/>
    <col min="9993" max="9994" width="4.88671875" style="3" customWidth="1"/>
    <col min="9995" max="9995" width="6.109375" style="3" customWidth="1"/>
    <col min="9996" max="9996" width="6.5546875" style="3" customWidth="1"/>
    <col min="9997" max="9997" width="6.6640625" style="3" customWidth="1"/>
    <col min="9998" max="10240" width="9.109375" style="3"/>
    <col min="10241" max="10241" width="27.33203125" style="3" customWidth="1"/>
    <col min="10242" max="10242" width="12" style="3" customWidth="1"/>
    <col min="10243" max="10243" width="7.109375" style="3" customWidth="1"/>
    <col min="10244" max="10244" width="6.5546875" style="3" customWidth="1"/>
    <col min="10245" max="10245" width="6.88671875" style="3" customWidth="1"/>
    <col min="10246" max="10246" width="6.33203125" style="3" customWidth="1"/>
    <col min="10247" max="10247" width="6.109375" style="3" customWidth="1"/>
    <col min="10248" max="10248" width="6" style="3" customWidth="1"/>
    <col min="10249" max="10250" width="4.88671875" style="3" customWidth="1"/>
    <col min="10251" max="10251" width="6.109375" style="3" customWidth="1"/>
    <col min="10252" max="10252" width="6.5546875" style="3" customWidth="1"/>
    <col min="10253" max="10253" width="6.6640625" style="3" customWidth="1"/>
    <col min="10254" max="10496" width="9.109375" style="3"/>
    <col min="10497" max="10497" width="27.33203125" style="3" customWidth="1"/>
    <col min="10498" max="10498" width="12" style="3" customWidth="1"/>
    <col min="10499" max="10499" width="7.109375" style="3" customWidth="1"/>
    <col min="10500" max="10500" width="6.5546875" style="3" customWidth="1"/>
    <col min="10501" max="10501" width="6.88671875" style="3" customWidth="1"/>
    <col min="10502" max="10502" width="6.33203125" style="3" customWidth="1"/>
    <col min="10503" max="10503" width="6.109375" style="3" customWidth="1"/>
    <col min="10504" max="10504" width="6" style="3" customWidth="1"/>
    <col min="10505" max="10506" width="4.88671875" style="3" customWidth="1"/>
    <col min="10507" max="10507" width="6.109375" style="3" customWidth="1"/>
    <col min="10508" max="10508" width="6.5546875" style="3" customWidth="1"/>
    <col min="10509" max="10509" width="6.6640625" style="3" customWidth="1"/>
    <col min="10510" max="10752" width="9.109375" style="3"/>
    <col min="10753" max="10753" width="27.33203125" style="3" customWidth="1"/>
    <col min="10754" max="10754" width="12" style="3" customWidth="1"/>
    <col min="10755" max="10755" width="7.109375" style="3" customWidth="1"/>
    <col min="10756" max="10756" width="6.5546875" style="3" customWidth="1"/>
    <col min="10757" max="10757" width="6.88671875" style="3" customWidth="1"/>
    <col min="10758" max="10758" width="6.33203125" style="3" customWidth="1"/>
    <col min="10759" max="10759" width="6.109375" style="3" customWidth="1"/>
    <col min="10760" max="10760" width="6" style="3" customWidth="1"/>
    <col min="10761" max="10762" width="4.88671875" style="3" customWidth="1"/>
    <col min="10763" max="10763" width="6.109375" style="3" customWidth="1"/>
    <col min="10764" max="10764" width="6.5546875" style="3" customWidth="1"/>
    <col min="10765" max="10765" width="6.6640625" style="3" customWidth="1"/>
    <col min="10766" max="11008" width="9.109375" style="3"/>
    <col min="11009" max="11009" width="27.33203125" style="3" customWidth="1"/>
    <col min="11010" max="11010" width="12" style="3" customWidth="1"/>
    <col min="11011" max="11011" width="7.109375" style="3" customWidth="1"/>
    <col min="11012" max="11012" width="6.5546875" style="3" customWidth="1"/>
    <col min="11013" max="11013" width="6.88671875" style="3" customWidth="1"/>
    <col min="11014" max="11014" width="6.33203125" style="3" customWidth="1"/>
    <col min="11015" max="11015" width="6.109375" style="3" customWidth="1"/>
    <col min="11016" max="11016" width="6" style="3" customWidth="1"/>
    <col min="11017" max="11018" width="4.88671875" style="3" customWidth="1"/>
    <col min="11019" max="11019" width="6.109375" style="3" customWidth="1"/>
    <col min="11020" max="11020" width="6.5546875" style="3" customWidth="1"/>
    <col min="11021" max="11021" width="6.6640625" style="3" customWidth="1"/>
    <col min="11022" max="11264" width="9.109375" style="3"/>
    <col min="11265" max="11265" width="27.33203125" style="3" customWidth="1"/>
    <col min="11266" max="11266" width="12" style="3" customWidth="1"/>
    <col min="11267" max="11267" width="7.109375" style="3" customWidth="1"/>
    <col min="11268" max="11268" width="6.5546875" style="3" customWidth="1"/>
    <col min="11269" max="11269" width="6.88671875" style="3" customWidth="1"/>
    <col min="11270" max="11270" width="6.33203125" style="3" customWidth="1"/>
    <col min="11271" max="11271" width="6.109375" style="3" customWidth="1"/>
    <col min="11272" max="11272" width="6" style="3" customWidth="1"/>
    <col min="11273" max="11274" width="4.88671875" style="3" customWidth="1"/>
    <col min="11275" max="11275" width="6.109375" style="3" customWidth="1"/>
    <col min="11276" max="11276" width="6.5546875" style="3" customWidth="1"/>
    <col min="11277" max="11277" width="6.6640625" style="3" customWidth="1"/>
    <col min="11278" max="11520" width="9.109375" style="3"/>
    <col min="11521" max="11521" width="27.33203125" style="3" customWidth="1"/>
    <col min="11522" max="11522" width="12" style="3" customWidth="1"/>
    <col min="11523" max="11523" width="7.109375" style="3" customWidth="1"/>
    <col min="11524" max="11524" width="6.5546875" style="3" customWidth="1"/>
    <col min="11525" max="11525" width="6.88671875" style="3" customWidth="1"/>
    <col min="11526" max="11526" width="6.33203125" style="3" customWidth="1"/>
    <col min="11527" max="11527" width="6.109375" style="3" customWidth="1"/>
    <col min="11528" max="11528" width="6" style="3" customWidth="1"/>
    <col min="11529" max="11530" width="4.88671875" style="3" customWidth="1"/>
    <col min="11531" max="11531" width="6.109375" style="3" customWidth="1"/>
    <col min="11532" max="11532" width="6.5546875" style="3" customWidth="1"/>
    <col min="11533" max="11533" width="6.6640625" style="3" customWidth="1"/>
    <col min="11534" max="11776" width="9.109375" style="3"/>
    <col min="11777" max="11777" width="27.33203125" style="3" customWidth="1"/>
    <col min="11778" max="11778" width="12" style="3" customWidth="1"/>
    <col min="11779" max="11779" width="7.109375" style="3" customWidth="1"/>
    <col min="11780" max="11780" width="6.5546875" style="3" customWidth="1"/>
    <col min="11781" max="11781" width="6.88671875" style="3" customWidth="1"/>
    <col min="11782" max="11782" width="6.33203125" style="3" customWidth="1"/>
    <col min="11783" max="11783" width="6.109375" style="3" customWidth="1"/>
    <col min="11784" max="11784" width="6" style="3" customWidth="1"/>
    <col min="11785" max="11786" width="4.88671875" style="3" customWidth="1"/>
    <col min="11787" max="11787" width="6.109375" style="3" customWidth="1"/>
    <col min="11788" max="11788" width="6.5546875" style="3" customWidth="1"/>
    <col min="11789" max="11789" width="6.6640625" style="3" customWidth="1"/>
    <col min="11790" max="12032" width="9.109375" style="3"/>
    <col min="12033" max="12033" width="27.33203125" style="3" customWidth="1"/>
    <col min="12034" max="12034" width="12" style="3" customWidth="1"/>
    <col min="12035" max="12035" width="7.109375" style="3" customWidth="1"/>
    <col min="12036" max="12036" width="6.5546875" style="3" customWidth="1"/>
    <col min="12037" max="12037" width="6.88671875" style="3" customWidth="1"/>
    <col min="12038" max="12038" width="6.33203125" style="3" customWidth="1"/>
    <col min="12039" max="12039" width="6.109375" style="3" customWidth="1"/>
    <col min="12040" max="12040" width="6" style="3" customWidth="1"/>
    <col min="12041" max="12042" width="4.88671875" style="3" customWidth="1"/>
    <col min="12043" max="12043" width="6.109375" style="3" customWidth="1"/>
    <col min="12044" max="12044" width="6.5546875" style="3" customWidth="1"/>
    <col min="12045" max="12045" width="6.6640625" style="3" customWidth="1"/>
    <col min="12046" max="12288" width="9.109375" style="3"/>
    <col min="12289" max="12289" width="27.33203125" style="3" customWidth="1"/>
    <col min="12290" max="12290" width="12" style="3" customWidth="1"/>
    <col min="12291" max="12291" width="7.109375" style="3" customWidth="1"/>
    <col min="12292" max="12292" width="6.5546875" style="3" customWidth="1"/>
    <col min="12293" max="12293" width="6.88671875" style="3" customWidth="1"/>
    <col min="12294" max="12294" width="6.33203125" style="3" customWidth="1"/>
    <col min="12295" max="12295" width="6.109375" style="3" customWidth="1"/>
    <col min="12296" max="12296" width="6" style="3" customWidth="1"/>
    <col min="12297" max="12298" width="4.88671875" style="3" customWidth="1"/>
    <col min="12299" max="12299" width="6.109375" style="3" customWidth="1"/>
    <col min="12300" max="12300" width="6.5546875" style="3" customWidth="1"/>
    <col min="12301" max="12301" width="6.6640625" style="3" customWidth="1"/>
    <col min="12302" max="12544" width="9.109375" style="3"/>
    <col min="12545" max="12545" width="27.33203125" style="3" customWidth="1"/>
    <col min="12546" max="12546" width="12" style="3" customWidth="1"/>
    <col min="12547" max="12547" width="7.109375" style="3" customWidth="1"/>
    <col min="12548" max="12548" width="6.5546875" style="3" customWidth="1"/>
    <col min="12549" max="12549" width="6.88671875" style="3" customWidth="1"/>
    <col min="12550" max="12550" width="6.33203125" style="3" customWidth="1"/>
    <col min="12551" max="12551" width="6.109375" style="3" customWidth="1"/>
    <col min="12552" max="12552" width="6" style="3" customWidth="1"/>
    <col min="12553" max="12554" width="4.88671875" style="3" customWidth="1"/>
    <col min="12555" max="12555" width="6.109375" style="3" customWidth="1"/>
    <col min="12556" max="12556" width="6.5546875" style="3" customWidth="1"/>
    <col min="12557" max="12557" width="6.6640625" style="3" customWidth="1"/>
    <col min="12558" max="12800" width="9.109375" style="3"/>
    <col min="12801" max="12801" width="27.33203125" style="3" customWidth="1"/>
    <col min="12802" max="12802" width="12" style="3" customWidth="1"/>
    <col min="12803" max="12803" width="7.109375" style="3" customWidth="1"/>
    <col min="12804" max="12804" width="6.5546875" style="3" customWidth="1"/>
    <col min="12805" max="12805" width="6.88671875" style="3" customWidth="1"/>
    <col min="12806" max="12806" width="6.33203125" style="3" customWidth="1"/>
    <col min="12807" max="12807" width="6.109375" style="3" customWidth="1"/>
    <col min="12808" max="12808" width="6" style="3" customWidth="1"/>
    <col min="12809" max="12810" width="4.88671875" style="3" customWidth="1"/>
    <col min="12811" max="12811" width="6.109375" style="3" customWidth="1"/>
    <col min="12812" max="12812" width="6.5546875" style="3" customWidth="1"/>
    <col min="12813" max="12813" width="6.6640625" style="3" customWidth="1"/>
    <col min="12814" max="13056" width="9.109375" style="3"/>
    <col min="13057" max="13057" width="27.33203125" style="3" customWidth="1"/>
    <col min="13058" max="13058" width="12" style="3" customWidth="1"/>
    <col min="13059" max="13059" width="7.109375" style="3" customWidth="1"/>
    <col min="13060" max="13060" width="6.5546875" style="3" customWidth="1"/>
    <col min="13061" max="13061" width="6.88671875" style="3" customWidth="1"/>
    <col min="13062" max="13062" width="6.33203125" style="3" customWidth="1"/>
    <col min="13063" max="13063" width="6.109375" style="3" customWidth="1"/>
    <col min="13064" max="13064" width="6" style="3" customWidth="1"/>
    <col min="13065" max="13066" width="4.88671875" style="3" customWidth="1"/>
    <col min="13067" max="13067" width="6.109375" style="3" customWidth="1"/>
    <col min="13068" max="13068" width="6.5546875" style="3" customWidth="1"/>
    <col min="13069" max="13069" width="6.6640625" style="3" customWidth="1"/>
    <col min="13070" max="13312" width="9.109375" style="3"/>
    <col min="13313" max="13313" width="27.33203125" style="3" customWidth="1"/>
    <col min="13314" max="13314" width="12" style="3" customWidth="1"/>
    <col min="13315" max="13315" width="7.109375" style="3" customWidth="1"/>
    <col min="13316" max="13316" width="6.5546875" style="3" customWidth="1"/>
    <col min="13317" max="13317" width="6.88671875" style="3" customWidth="1"/>
    <col min="13318" max="13318" width="6.33203125" style="3" customWidth="1"/>
    <col min="13319" max="13319" width="6.109375" style="3" customWidth="1"/>
    <col min="13320" max="13320" width="6" style="3" customWidth="1"/>
    <col min="13321" max="13322" width="4.88671875" style="3" customWidth="1"/>
    <col min="13323" max="13323" width="6.109375" style="3" customWidth="1"/>
    <col min="13324" max="13324" width="6.5546875" style="3" customWidth="1"/>
    <col min="13325" max="13325" width="6.6640625" style="3" customWidth="1"/>
    <col min="13326" max="13568" width="9.109375" style="3"/>
    <col min="13569" max="13569" width="27.33203125" style="3" customWidth="1"/>
    <col min="13570" max="13570" width="12" style="3" customWidth="1"/>
    <col min="13571" max="13571" width="7.109375" style="3" customWidth="1"/>
    <col min="13572" max="13572" width="6.5546875" style="3" customWidth="1"/>
    <col min="13573" max="13573" width="6.88671875" style="3" customWidth="1"/>
    <col min="13574" max="13574" width="6.33203125" style="3" customWidth="1"/>
    <col min="13575" max="13575" width="6.109375" style="3" customWidth="1"/>
    <col min="13576" max="13576" width="6" style="3" customWidth="1"/>
    <col min="13577" max="13578" width="4.88671875" style="3" customWidth="1"/>
    <col min="13579" max="13579" width="6.109375" style="3" customWidth="1"/>
    <col min="13580" max="13580" width="6.5546875" style="3" customWidth="1"/>
    <col min="13581" max="13581" width="6.6640625" style="3" customWidth="1"/>
    <col min="13582" max="13824" width="9.109375" style="3"/>
    <col min="13825" max="13825" width="27.33203125" style="3" customWidth="1"/>
    <col min="13826" max="13826" width="12" style="3" customWidth="1"/>
    <col min="13827" max="13827" width="7.109375" style="3" customWidth="1"/>
    <col min="13828" max="13828" width="6.5546875" style="3" customWidth="1"/>
    <col min="13829" max="13829" width="6.88671875" style="3" customWidth="1"/>
    <col min="13830" max="13830" width="6.33203125" style="3" customWidth="1"/>
    <col min="13831" max="13831" width="6.109375" style="3" customWidth="1"/>
    <col min="13832" max="13832" width="6" style="3" customWidth="1"/>
    <col min="13833" max="13834" width="4.88671875" style="3" customWidth="1"/>
    <col min="13835" max="13835" width="6.109375" style="3" customWidth="1"/>
    <col min="13836" max="13836" width="6.5546875" style="3" customWidth="1"/>
    <col min="13837" max="13837" width="6.6640625" style="3" customWidth="1"/>
    <col min="13838" max="14080" width="9.109375" style="3"/>
    <col min="14081" max="14081" width="27.33203125" style="3" customWidth="1"/>
    <col min="14082" max="14082" width="12" style="3" customWidth="1"/>
    <col min="14083" max="14083" width="7.109375" style="3" customWidth="1"/>
    <col min="14084" max="14084" width="6.5546875" style="3" customWidth="1"/>
    <col min="14085" max="14085" width="6.88671875" style="3" customWidth="1"/>
    <col min="14086" max="14086" width="6.33203125" style="3" customWidth="1"/>
    <col min="14087" max="14087" width="6.109375" style="3" customWidth="1"/>
    <col min="14088" max="14088" width="6" style="3" customWidth="1"/>
    <col min="14089" max="14090" width="4.88671875" style="3" customWidth="1"/>
    <col min="14091" max="14091" width="6.109375" style="3" customWidth="1"/>
    <col min="14092" max="14092" width="6.5546875" style="3" customWidth="1"/>
    <col min="14093" max="14093" width="6.6640625" style="3" customWidth="1"/>
    <col min="14094" max="14336" width="9.109375" style="3"/>
    <col min="14337" max="14337" width="27.33203125" style="3" customWidth="1"/>
    <col min="14338" max="14338" width="12" style="3" customWidth="1"/>
    <col min="14339" max="14339" width="7.109375" style="3" customWidth="1"/>
    <col min="14340" max="14340" width="6.5546875" style="3" customWidth="1"/>
    <col min="14341" max="14341" width="6.88671875" style="3" customWidth="1"/>
    <col min="14342" max="14342" width="6.33203125" style="3" customWidth="1"/>
    <col min="14343" max="14343" width="6.109375" style="3" customWidth="1"/>
    <col min="14344" max="14344" width="6" style="3" customWidth="1"/>
    <col min="14345" max="14346" width="4.88671875" style="3" customWidth="1"/>
    <col min="14347" max="14347" width="6.109375" style="3" customWidth="1"/>
    <col min="14348" max="14348" width="6.5546875" style="3" customWidth="1"/>
    <col min="14349" max="14349" width="6.6640625" style="3" customWidth="1"/>
    <col min="14350" max="14592" width="9.109375" style="3"/>
    <col min="14593" max="14593" width="27.33203125" style="3" customWidth="1"/>
    <col min="14594" max="14594" width="12" style="3" customWidth="1"/>
    <col min="14595" max="14595" width="7.109375" style="3" customWidth="1"/>
    <col min="14596" max="14596" width="6.5546875" style="3" customWidth="1"/>
    <col min="14597" max="14597" width="6.88671875" style="3" customWidth="1"/>
    <col min="14598" max="14598" width="6.33203125" style="3" customWidth="1"/>
    <col min="14599" max="14599" width="6.109375" style="3" customWidth="1"/>
    <col min="14600" max="14600" width="6" style="3" customWidth="1"/>
    <col min="14601" max="14602" width="4.88671875" style="3" customWidth="1"/>
    <col min="14603" max="14603" width="6.109375" style="3" customWidth="1"/>
    <col min="14604" max="14604" width="6.5546875" style="3" customWidth="1"/>
    <col min="14605" max="14605" width="6.6640625" style="3" customWidth="1"/>
    <col min="14606" max="14848" width="9.109375" style="3"/>
    <col min="14849" max="14849" width="27.33203125" style="3" customWidth="1"/>
    <col min="14850" max="14850" width="12" style="3" customWidth="1"/>
    <col min="14851" max="14851" width="7.109375" style="3" customWidth="1"/>
    <col min="14852" max="14852" width="6.5546875" style="3" customWidth="1"/>
    <col min="14853" max="14853" width="6.88671875" style="3" customWidth="1"/>
    <col min="14854" max="14854" width="6.33203125" style="3" customWidth="1"/>
    <col min="14855" max="14855" width="6.109375" style="3" customWidth="1"/>
    <col min="14856" max="14856" width="6" style="3" customWidth="1"/>
    <col min="14857" max="14858" width="4.88671875" style="3" customWidth="1"/>
    <col min="14859" max="14859" width="6.109375" style="3" customWidth="1"/>
    <col min="14860" max="14860" width="6.5546875" style="3" customWidth="1"/>
    <col min="14861" max="14861" width="6.6640625" style="3" customWidth="1"/>
    <col min="14862" max="15104" width="9.109375" style="3"/>
    <col min="15105" max="15105" width="27.33203125" style="3" customWidth="1"/>
    <col min="15106" max="15106" width="12" style="3" customWidth="1"/>
    <col min="15107" max="15107" width="7.109375" style="3" customWidth="1"/>
    <col min="15108" max="15108" width="6.5546875" style="3" customWidth="1"/>
    <col min="15109" max="15109" width="6.88671875" style="3" customWidth="1"/>
    <col min="15110" max="15110" width="6.33203125" style="3" customWidth="1"/>
    <col min="15111" max="15111" width="6.109375" style="3" customWidth="1"/>
    <col min="15112" max="15112" width="6" style="3" customWidth="1"/>
    <col min="15113" max="15114" width="4.88671875" style="3" customWidth="1"/>
    <col min="15115" max="15115" width="6.109375" style="3" customWidth="1"/>
    <col min="15116" max="15116" width="6.5546875" style="3" customWidth="1"/>
    <col min="15117" max="15117" width="6.6640625" style="3" customWidth="1"/>
    <col min="15118" max="15360" width="9.109375" style="3"/>
    <col min="15361" max="15361" width="27.33203125" style="3" customWidth="1"/>
    <col min="15362" max="15362" width="12" style="3" customWidth="1"/>
    <col min="15363" max="15363" width="7.109375" style="3" customWidth="1"/>
    <col min="15364" max="15364" width="6.5546875" style="3" customWidth="1"/>
    <col min="15365" max="15365" width="6.88671875" style="3" customWidth="1"/>
    <col min="15366" max="15366" width="6.33203125" style="3" customWidth="1"/>
    <col min="15367" max="15367" width="6.109375" style="3" customWidth="1"/>
    <col min="15368" max="15368" width="6" style="3" customWidth="1"/>
    <col min="15369" max="15370" width="4.88671875" style="3" customWidth="1"/>
    <col min="15371" max="15371" width="6.109375" style="3" customWidth="1"/>
    <col min="15372" max="15372" width="6.5546875" style="3" customWidth="1"/>
    <col min="15373" max="15373" width="6.6640625" style="3" customWidth="1"/>
    <col min="15374" max="15616" width="9.109375" style="3"/>
    <col min="15617" max="15617" width="27.33203125" style="3" customWidth="1"/>
    <col min="15618" max="15618" width="12" style="3" customWidth="1"/>
    <col min="15619" max="15619" width="7.109375" style="3" customWidth="1"/>
    <col min="15620" max="15620" width="6.5546875" style="3" customWidth="1"/>
    <col min="15621" max="15621" width="6.88671875" style="3" customWidth="1"/>
    <col min="15622" max="15622" width="6.33203125" style="3" customWidth="1"/>
    <col min="15623" max="15623" width="6.109375" style="3" customWidth="1"/>
    <col min="15624" max="15624" width="6" style="3" customWidth="1"/>
    <col min="15625" max="15626" width="4.88671875" style="3" customWidth="1"/>
    <col min="15627" max="15627" width="6.109375" style="3" customWidth="1"/>
    <col min="15628" max="15628" width="6.5546875" style="3" customWidth="1"/>
    <col min="15629" max="15629" width="6.6640625" style="3" customWidth="1"/>
    <col min="15630" max="15872" width="9.109375" style="3"/>
    <col min="15873" max="15873" width="27.33203125" style="3" customWidth="1"/>
    <col min="15874" max="15874" width="12" style="3" customWidth="1"/>
    <col min="15875" max="15875" width="7.109375" style="3" customWidth="1"/>
    <col min="15876" max="15876" width="6.5546875" style="3" customWidth="1"/>
    <col min="15877" max="15877" width="6.88671875" style="3" customWidth="1"/>
    <col min="15878" max="15878" width="6.33203125" style="3" customWidth="1"/>
    <col min="15879" max="15879" width="6.109375" style="3" customWidth="1"/>
    <col min="15880" max="15880" width="6" style="3" customWidth="1"/>
    <col min="15881" max="15882" width="4.88671875" style="3" customWidth="1"/>
    <col min="15883" max="15883" width="6.109375" style="3" customWidth="1"/>
    <col min="15884" max="15884" width="6.5546875" style="3" customWidth="1"/>
    <col min="15885" max="15885" width="6.6640625" style="3" customWidth="1"/>
    <col min="15886" max="16128" width="9.109375" style="3"/>
    <col min="16129" max="16129" width="27.33203125" style="3" customWidth="1"/>
    <col min="16130" max="16130" width="12" style="3" customWidth="1"/>
    <col min="16131" max="16131" width="7.109375" style="3" customWidth="1"/>
    <col min="16132" max="16132" width="6.5546875" style="3" customWidth="1"/>
    <col min="16133" max="16133" width="6.88671875" style="3" customWidth="1"/>
    <col min="16134" max="16134" width="6.33203125" style="3" customWidth="1"/>
    <col min="16135" max="16135" width="6.109375" style="3" customWidth="1"/>
    <col min="16136" max="16136" width="6" style="3" customWidth="1"/>
    <col min="16137" max="16138" width="4.88671875" style="3" customWidth="1"/>
    <col min="16139" max="16139" width="6.109375" style="3" customWidth="1"/>
    <col min="16140" max="16140" width="6.5546875" style="3" customWidth="1"/>
    <col min="16141" max="16141" width="6.6640625" style="3" customWidth="1"/>
    <col min="16142" max="16384" width="9.109375" style="3"/>
  </cols>
  <sheetData>
    <row r="1" spans="1:9" ht="15.6" x14ac:dyDescent="0.3">
      <c r="A1" s="1" t="s">
        <v>0</v>
      </c>
      <c r="B1"/>
      <c r="C1"/>
      <c r="D1"/>
      <c r="E1" s="2"/>
    </row>
    <row r="2" spans="1:9" ht="15.6" x14ac:dyDescent="0.3">
      <c r="A2" s="1" t="s">
        <v>1</v>
      </c>
      <c r="B2"/>
      <c r="C2"/>
      <c r="D2"/>
      <c r="E2" s="2"/>
    </row>
    <row r="3" spans="1:9" ht="15.6" x14ac:dyDescent="0.3">
      <c r="A3" s="1" t="s">
        <v>2</v>
      </c>
      <c r="B3"/>
      <c r="C3"/>
      <c r="D3"/>
      <c r="E3" s="2"/>
    </row>
    <row r="4" spans="1:9" ht="15.6" x14ac:dyDescent="0.3">
      <c r="A4" s="1" t="s">
        <v>3</v>
      </c>
      <c r="B4"/>
      <c r="C4"/>
      <c r="D4"/>
      <c r="E4" s="2"/>
    </row>
    <row r="5" spans="1:9" ht="15.6" x14ac:dyDescent="0.3">
      <c r="A5" s="1" t="s">
        <v>4</v>
      </c>
      <c r="B5"/>
      <c r="C5"/>
      <c r="D5"/>
      <c r="E5" s="2"/>
    </row>
    <row r="6" spans="1:9" ht="15.6" x14ac:dyDescent="0.3">
      <c r="A6" s="1" t="s">
        <v>5</v>
      </c>
      <c r="B6"/>
      <c r="C6"/>
      <c r="D6"/>
      <c r="E6" s="2"/>
    </row>
    <row r="7" spans="1:9" ht="15.6" x14ac:dyDescent="0.3">
      <c r="A7" s="1"/>
      <c r="B7"/>
      <c r="C7"/>
      <c r="D7"/>
      <c r="E7" s="2"/>
    </row>
    <row r="8" spans="1:9" ht="15.6" x14ac:dyDescent="0.3">
      <c r="A8" s="4" t="s">
        <v>6</v>
      </c>
      <c r="B8">
        <v>0.55000000000000004</v>
      </c>
      <c r="C8"/>
      <c r="D8"/>
      <c r="E8" s="2"/>
    </row>
    <row r="9" spans="1:9" x14ac:dyDescent="0.3">
      <c r="A9" s="4" t="s">
        <v>7</v>
      </c>
      <c r="B9">
        <v>0.3</v>
      </c>
      <c r="C9"/>
      <c r="D9"/>
      <c r="E9" s="5"/>
    </row>
    <row r="10" spans="1:9" x14ac:dyDescent="0.3">
      <c r="A10" s="4" t="s">
        <v>8</v>
      </c>
      <c r="B10">
        <v>0.15</v>
      </c>
      <c r="C10"/>
      <c r="D10"/>
      <c r="E10" s="5"/>
    </row>
    <row r="11" spans="1:9" x14ac:dyDescent="0.3">
      <c r="A11" s="4" t="s">
        <v>9</v>
      </c>
      <c r="B11"/>
      <c r="C11"/>
      <c r="D11"/>
      <c r="E11" s="5"/>
    </row>
    <row r="12" spans="1:9" ht="15.6" x14ac:dyDescent="0.3">
      <c r="A12" s="6" t="s">
        <v>10</v>
      </c>
      <c r="B12">
        <v>0.02</v>
      </c>
      <c r="C12"/>
      <c r="D12"/>
      <c r="E12" s="2"/>
      <c r="I12" s="7"/>
    </row>
    <row r="13" spans="1:9" ht="15.6" x14ac:dyDescent="0.3">
      <c r="A13" s="6" t="s">
        <v>11</v>
      </c>
      <c r="B13">
        <v>0.03</v>
      </c>
      <c r="C13"/>
      <c r="D13"/>
      <c r="E13" s="2"/>
      <c r="I13" s="7"/>
    </row>
    <row r="14" spans="1:9" x14ac:dyDescent="0.3">
      <c r="A14" s="6" t="s">
        <v>12</v>
      </c>
      <c r="B14">
        <f>0.06</f>
        <v>0.06</v>
      </c>
      <c r="C14"/>
      <c r="D14"/>
    </row>
    <row r="15" spans="1:9" x14ac:dyDescent="0.3">
      <c r="A15" s="6" t="s">
        <v>13</v>
      </c>
      <c r="B15"/>
      <c r="C15"/>
      <c r="D15"/>
    </row>
    <row r="16" spans="1:9" x14ac:dyDescent="0.3">
      <c r="A16" s="6" t="s">
        <v>14</v>
      </c>
      <c r="B16">
        <f>B8*B12+B9*B13+B10*B14</f>
        <v>2.8999999999999998E-2</v>
      </c>
      <c r="C16"/>
      <c r="D16"/>
    </row>
    <row r="17" spans="1:6" x14ac:dyDescent="0.3">
      <c r="A17" s="6" t="s">
        <v>15</v>
      </c>
      <c r="B17"/>
      <c r="C17"/>
      <c r="D17"/>
    </row>
    <row r="18" spans="1:6" x14ac:dyDescent="0.3">
      <c r="A18" s="6" t="s">
        <v>16</v>
      </c>
      <c r="B18">
        <f>B14*B10/B16</f>
        <v>0.31034482758620691</v>
      </c>
      <c r="C18"/>
      <c r="D18"/>
    </row>
    <row r="19" spans="1:6" x14ac:dyDescent="0.3">
      <c r="A19" s="8" t="s">
        <v>17</v>
      </c>
    </row>
    <row r="20" spans="1:6" x14ac:dyDescent="0.3">
      <c r="A20" s="9" t="s">
        <v>18</v>
      </c>
    </row>
    <row r="21" spans="1:6" x14ac:dyDescent="0.3">
      <c r="A21" s="9" t="s">
        <v>19</v>
      </c>
      <c r="E21" s="3">
        <f>B16</f>
        <v>2.8999999999999998E-2</v>
      </c>
    </row>
    <row r="22" spans="1:6" x14ac:dyDescent="0.3">
      <c r="A22" s="9" t="s">
        <v>20</v>
      </c>
      <c r="B22" s="3">
        <v>10</v>
      </c>
    </row>
    <row r="23" spans="1:6" x14ac:dyDescent="0.3">
      <c r="A23" s="10"/>
    </row>
    <row r="24" spans="1:6" x14ac:dyDescent="0.3">
      <c r="A24" s="9" t="s">
        <v>21</v>
      </c>
      <c r="B24" s="3">
        <f>BINOMDIST(0,B22,E21,0)</f>
        <v>0.74506180306573067</v>
      </c>
      <c r="C24" s="11" t="s">
        <v>22</v>
      </c>
      <c r="D24" s="3">
        <f>BINOMDIST(1,B22,E21,0)</f>
        <v>0.22252103284146435</v>
      </c>
      <c r="E24" s="11" t="s">
        <v>23</v>
      </c>
      <c r="F24" s="3">
        <f>SUM(D24+B24)</f>
        <v>0.96758283590719496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A26" sqref="A26:B26"/>
    </sheetView>
  </sheetViews>
  <sheetFormatPr defaultRowHeight="14.4" x14ac:dyDescent="0.3"/>
  <cols>
    <col min="1" max="1" width="11.5546875" customWidth="1"/>
    <col min="2" max="2" width="8.44140625" customWidth="1"/>
    <col min="4" max="4" width="11.6640625" customWidth="1"/>
    <col min="5" max="5" width="15.6640625" customWidth="1"/>
    <col min="7" max="7" width="12.5546875" customWidth="1"/>
    <col min="257" max="257" width="11.5546875" customWidth="1"/>
    <col min="258" max="258" width="8.44140625" customWidth="1"/>
    <col min="260" max="260" width="11.6640625" customWidth="1"/>
    <col min="261" max="261" width="15.6640625" customWidth="1"/>
    <col min="263" max="263" width="12.5546875" customWidth="1"/>
    <col min="513" max="513" width="11.5546875" customWidth="1"/>
    <col min="514" max="514" width="8.44140625" customWidth="1"/>
    <col min="516" max="516" width="11.6640625" customWidth="1"/>
    <col min="517" max="517" width="15.6640625" customWidth="1"/>
    <col min="519" max="519" width="12.5546875" customWidth="1"/>
    <col min="769" max="769" width="11.5546875" customWidth="1"/>
    <col min="770" max="770" width="8.44140625" customWidth="1"/>
    <col min="772" max="772" width="11.6640625" customWidth="1"/>
    <col min="773" max="773" width="15.6640625" customWidth="1"/>
    <col min="775" max="775" width="12.5546875" customWidth="1"/>
    <col min="1025" max="1025" width="11.5546875" customWidth="1"/>
    <col min="1026" max="1026" width="8.44140625" customWidth="1"/>
    <col min="1028" max="1028" width="11.6640625" customWidth="1"/>
    <col min="1029" max="1029" width="15.6640625" customWidth="1"/>
    <col min="1031" max="1031" width="12.5546875" customWidth="1"/>
    <col min="1281" max="1281" width="11.5546875" customWidth="1"/>
    <col min="1282" max="1282" width="8.44140625" customWidth="1"/>
    <col min="1284" max="1284" width="11.6640625" customWidth="1"/>
    <col min="1285" max="1285" width="15.6640625" customWidth="1"/>
    <col min="1287" max="1287" width="12.5546875" customWidth="1"/>
    <col min="1537" max="1537" width="11.5546875" customWidth="1"/>
    <col min="1538" max="1538" width="8.44140625" customWidth="1"/>
    <col min="1540" max="1540" width="11.6640625" customWidth="1"/>
    <col min="1541" max="1541" width="15.6640625" customWidth="1"/>
    <col min="1543" max="1543" width="12.5546875" customWidth="1"/>
    <col min="1793" max="1793" width="11.5546875" customWidth="1"/>
    <col min="1794" max="1794" width="8.44140625" customWidth="1"/>
    <col min="1796" max="1796" width="11.6640625" customWidth="1"/>
    <col min="1797" max="1797" width="15.6640625" customWidth="1"/>
    <col min="1799" max="1799" width="12.5546875" customWidth="1"/>
    <col min="2049" max="2049" width="11.5546875" customWidth="1"/>
    <col min="2050" max="2050" width="8.44140625" customWidth="1"/>
    <col min="2052" max="2052" width="11.6640625" customWidth="1"/>
    <col min="2053" max="2053" width="15.6640625" customWidth="1"/>
    <col min="2055" max="2055" width="12.5546875" customWidth="1"/>
    <col min="2305" max="2305" width="11.5546875" customWidth="1"/>
    <col min="2306" max="2306" width="8.44140625" customWidth="1"/>
    <col min="2308" max="2308" width="11.6640625" customWidth="1"/>
    <col min="2309" max="2309" width="15.6640625" customWidth="1"/>
    <col min="2311" max="2311" width="12.5546875" customWidth="1"/>
    <col min="2561" max="2561" width="11.5546875" customWidth="1"/>
    <col min="2562" max="2562" width="8.44140625" customWidth="1"/>
    <col min="2564" max="2564" width="11.6640625" customWidth="1"/>
    <col min="2565" max="2565" width="15.6640625" customWidth="1"/>
    <col min="2567" max="2567" width="12.5546875" customWidth="1"/>
    <col min="2817" max="2817" width="11.5546875" customWidth="1"/>
    <col min="2818" max="2818" width="8.44140625" customWidth="1"/>
    <col min="2820" max="2820" width="11.6640625" customWidth="1"/>
    <col min="2821" max="2821" width="15.6640625" customWidth="1"/>
    <col min="2823" max="2823" width="12.5546875" customWidth="1"/>
    <col min="3073" max="3073" width="11.5546875" customWidth="1"/>
    <col min="3074" max="3074" width="8.44140625" customWidth="1"/>
    <col min="3076" max="3076" width="11.6640625" customWidth="1"/>
    <col min="3077" max="3077" width="15.6640625" customWidth="1"/>
    <col min="3079" max="3079" width="12.5546875" customWidth="1"/>
    <col min="3329" max="3329" width="11.5546875" customWidth="1"/>
    <col min="3330" max="3330" width="8.44140625" customWidth="1"/>
    <col min="3332" max="3332" width="11.6640625" customWidth="1"/>
    <col min="3333" max="3333" width="15.6640625" customWidth="1"/>
    <col min="3335" max="3335" width="12.5546875" customWidth="1"/>
    <col min="3585" max="3585" width="11.5546875" customWidth="1"/>
    <col min="3586" max="3586" width="8.44140625" customWidth="1"/>
    <col min="3588" max="3588" width="11.6640625" customWidth="1"/>
    <col min="3589" max="3589" width="15.6640625" customWidth="1"/>
    <col min="3591" max="3591" width="12.5546875" customWidth="1"/>
    <col min="3841" max="3841" width="11.5546875" customWidth="1"/>
    <col min="3842" max="3842" width="8.44140625" customWidth="1"/>
    <col min="3844" max="3844" width="11.6640625" customWidth="1"/>
    <col min="3845" max="3845" width="15.6640625" customWidth="1"/>
    <col min="3847" max="3847" width="12.5546875" customWidth="1"/>
    <col min="4097" max="4097" width="11.5546875" customWidth="1"/>
    <col min="4098" max="4098" width="8.44140625" customWidth="1"/>
    <col min="4100" max="4100" width="11.6640625" customWidth="1"/>
    <col min="4101" max="4101" width="15.6640625" customWidth="1"/>
    <col min="4103" max="4103" width="12.5546875" customWidth="1"/>
    <col min="4353" max="4353" width="11.5546875" customWidth="1"/>
    <col min="4354" max="4354" width="8.44140625" customWidth="1"/>
    <col min="4356" max="4356" width="11.6640625" customWidth="1"/>
    <col min="4357" max="4357" width="15.6640625" customWidth="1"/>
    <col min="4359" max="4359" width="12.5546875" customWidth="1"/>
    <col min="4609" max="4609" width="11.5546875" customWidth="1"/>
    <col min="4610" max="4610" width="8.44140625" customWidth="1"/>
    <col min="4612" max="4612" width="11.6640625" customWidth="1"/>
    <col min="4613" max="4613" width="15.6640625" customWidth="1"/>
    <col min="4615" max="4615" width="12.5546875" customWidth="1"/>
    <col min="4865" max="4865" width="11.5546875" customWidth="1"/>
    <col min="4866" max="4866" width="8.44140625" customWidth="1"/>
    <col min="4868" max="4868" width="11.6640625" customWidth="1"/>
    <col min="4869" max="4869" width="15.6640625" customWidth="1"/>
    <col min="4871" max="4871" width="12.5546875" customWidth="1"/>
    <col min="5121" max="5121" width="11.5546875" customWidth="1"/>
    <col min="5122" max="5122" width="8.44140625" customWidth="1"/>
    <col min="5124" max="5124" width="11.6640625" customWidth="1"/>
    <col min="5125" max="5125" width="15.6640625" customWidth="1"/>
    <col min="5127" max="5127" width="12.5546875" customWidth="1"/>
    <col min="5377" max="5377" width="11.5546875" customWidth="1"/>
    <col min="5378" max="5378" width="8.44140625" customWidth="1"/>
    <col min="5380" max="5380" width="11.6640625" customWidth="1"/>
    <col min="5381" max="5381" width="15.6640625" customWidth="1"/>
    <col min="5383" max="5383" width="12.5546875" customWidth="1"/>
    <col min="5633" max="5633" width="11.5546875" customWidth="1"/>
    <col min="5634" max="5634" width="8.44140625" customWidth="1"/>
    <col min="5636" max="5636" width="11.6640625" customWidth="1"/>
    <col min="5637" max="5637" width="15.6640625" customWidth="1"/>
    <col min="5639" max="5639" width="12.5546875" customWidth="1"/>
    <col min="5889" max="5889" width="11.5546875" customWidth="1"/>
    <col min="5890" max="5890" width="8.44140625" customWidth="1"/>
    <col min="5892" max="5892" width="11.6640625" customWidth="1"/>
    <col min="5893" max="5893" width="15.6640625" customWidth="1"/>
    <col min="5895" max="5895" width="12.5546875" customWidth="1"/>
    <col min="6145" max="6145" width="11.5546875" customWidth="1"/>
    <col min="6146" max="6146" width="8.44140625" customWidth="1"/>
    <col min="6148" max="6148" width="11.6640625" customWidth="1"/>
    <col min="6149" max="6149" width="15.6640625" customWidth="1"/>
    <col min="6151" max="6151" width="12.5546875" customWidth="1"/>
    <col min="6401" max="6401" width="11.5546875" customWidth="1"/>
    <col min="6402" max="6402" width="8.44140625" customWidth="1"/>
    <col min="6404" max="6404" width="11.6640625" customWidth="1"/>
    <col min="6405" max="6405" width="15.6640625" customWidth="1"/>
    <col min="6407" max="6407" width="12.5546875" customWidth="1"/>
    <col min="6657" max="6657" width="11.5546875" customWidth="1"/>
    <col min="6658" max="6658" width="8.44140625" customWidth="1"/>
    <col min="6660" max="6660" width="11.6640625" customWidth="1"/>
    <col min="6661" max="6661" width="15.6640625" customWidth="1"/>
    <col min="6663" max="6663" width="12.5546875" customWidth="1"/>
    <col min="6913" max="6913" width="11.5546875" customWidth="1"/>
    <col min="6914" max="6914" width="8.44140625" customWidth="1"/>
    <col min="6916" max="6916" width="11.6640625" customWidth="1"/>
    <col min="6917" max="6917" width="15.6640625" customWidth="1"/>
    <col min="6919" max="6919" width="12.5546875" customWidth="1"/>
    <col min="7169" max="7169" width="11.5546875" customWidth="1"/>
    <col min="7170" max="7170" width="8.44140625" customWidth="1"/>
    <col min="7172" max="7172" width="11.6640625" customWidth="1"/>
    <col min="7173" max="7173" width="15.6640625" customWidth="1"/>
    <col min="7175" max="7175" width="12.5546875" customWidth="1"/>
    <col min="7425" max="7425" width="11.5546875" customWidth="1"/>
    <col min="7426" max="7426" width="8.44140625" customWidth="1"/>
    <col min="7428" max="7428" width="11.6640625" customWidth="1"/>
    <col min="7429" max="7429" width="15.6640625" customWidth="1"/>
    <col min="7431" max="7431" width="12.5546875" customWidth="1"/>
    <col min="7681" max="7681" width="11.5546875" customWidth="1"/>
    <col min="7682" max="7682" width="8.44140625" customWidth="1"/>
    <col min="7684" max="7684" width="11.6640625" customWidth="1"/>
    <col min="7685" max="7685" width="15.6640625" customWidth="1"/>
    <col min="7687" max="7687" width="12.5546875" customWidth="1"/>
    <col min="7937" max="7937" width="11.5546875" customWidth="1"/>
    <col min="7938" max="7938" width="8.44140625" customWidth="1"/>
    <col min="7940" max="7940" width="11.6640625" customWidth="1"/>
    <col min="7941" max="7941" width="15.6640625" customWidth="1"/>
    <col min="7943" max="7943" width="12.5546875" customWidth="1"/>
    <col min="8193" max="8193" width="11.5546875" customWidth="1"/>
    <col min="8194" max="8194" width="8.44140625" customWidth="1"/>
    <col min="8196" max="8196" width="11.6640625" customWidth="1"/>
    <col min="8197" max="8197" width="15.6640625" customWidth="1"/>
    <col min="8199" max="8199" width="12.5546875" customWidth="1"/>
    <col min="8449" max="8449" width="11.5546875" customWidth="1"/>
    <col min="8450" max="8450" width="8.44140625" customWidth="1"/>
    <col min="8452" max="8452" width="11.6640625" customWidth="1"/>
    <col min="8453" max="8453" width="15.6640625" customWidth="1"/>
    <col min="8455" max="8455" width="12.5546875" customWidth="1"/>
    <col min="8705" max="8705" width="11.5546875" customWidth="1"/>
    <col min="8706" max="8706" width="8.44140625" customWidth="1"/>
    <col min="8708" max="8708" width="11.6640625" customWidth="1"/>
    <col min="8709" max="8709" width="15.6640625" customWidth="1"/>
    <col min="8711" max="8711" width="12.5546875" customWidth="1"/>
    <col min="8961" max="8961" width="11.5546875" customWidth="1"/>
    <col min="8962" max="8962" width="8.44140625" customWidth="1"/>
    <col min="8964" max="8964" width="11.6640625" customWidth="1"/>
    <col min="8965" max="8965" width="15.6640625" customWidth="1"/>
    <col min="8967" max="8967" width="12.5546875" customWidth="1"/>
    <col min="9217" max="9217" width="11.5546875" customWidth="1"/>
    <col min="9218" max="9218" width="8.44140625" customWidth="1"/>
    <col min="9220" max="9220" width="11.6640625" customWidth="1"/>
    <col min="9221" max="9221" width="15.6640625" customWidth="1"/>
    <col min="9223" max="9223" width="12.5546875" customWidth="1"/>
    <col min="9473" max="9473" width="11.5546875" customWidth="1"/>
    <col min="9474" max="9474" width="8.44140625" customWidth="1"/>
    <col min="9476" max="9476" width="11.6640625" customWidth="1"/>
    <col min="9477" max="9477" width="15.6640625" customWidth="1"/>
    <col min="9479" max="9479" width="12.5546875" customWidth="1"/>
    <col min="9729" max="9729" width="11.5546875" customWidth="1"/>
    <col min="9730" max="9730" width="8.44140625" customWidth="1"/>
    <col min="9732" max="9732" width="11.6640625" customWidth="1"/>
    <col min="9733" max="9733" width="15.6640625" customWidth="1"/>
    <col min="9735" max="9735" width="12.5546875" customWidth="1"/>
    <col min="9985" max="9985" width="11.5546875" customWidth="1"/>
    <col min="9986" max="9986" width="8.44140625" customWidth="1"/>
    <col min="9988" max="9988" width="11.6640625" customWidth="1"/>
    <col min="9989" max="9989" width="15.6640625" customWidth="1"/>
    <col min="9991" max="9991" width="12.5546875" customWidth="1"/>
    <col min="10241" max="10241" width="11.5546875" customWidth="1"/>
    <col min="10242" max="10242" width="8.44140625" customWidth="1"/>
    <col min="10244" max="10244" width="11.6640625" customWidth="1"/>
    <col min="10245" max="10245" width="15.6640625" customWidth="1"/>
    <col min="10247" max="10247" width="12.5546875" customWidth="1"/>
    <col min="10497" max="10497" width="11.5546875" customWidth="1"/>
    <col min="10498" max="10498" width="8.44140625" customWidth="1"/>
    <col min="10500" max="10500" width="11.6640625" customWidth="1"/>
    <col min="10501" max="10501" width="15.6640625" customWidth="1"/>
    <col min="10503" max="10503" width="12.5546875" customWidth="1"/>
    <col min="10753" max="10753" width="11.5546875" customWidth="1"/>
    <col min="10754" max="10754" width="8.44140625" customWidth="1"/>
    <col min="10756" max="10756" width="11.6640625" customWidth="1"/>
    <col min="10757" max="10757" width="15.6640625" customWidth="1"/>
    <col min="10759" max="10759" width="12.5546875" customWidth="1"/>
    <col min="11009" max="11009" width="11.5546875" customWidth="1"/>
    <col min="11010" max="11010" width="8.44140625" customWidth="1"/>
    <col min="11012" max="11012" width="11.6640625" customWidth="1"/>
    <col min="11013" max="11013" width="15.6640625" customWidth="1"/>
    <col min="11015" max="11015" width="12.5546875" customWidth="1"/>
    <col min="11265" max="11265" width="11.5546875" customWidth="1"/>
    <col min="11266" max="11266" width="8.44140625" customWidth="1"/>
    <col min="11268" max="11268" width="11.6640625" customWidth="1"/>
    <col min="11269" max="11269" width="15.6640625" customWidth="1"/>
    <col min="11271" max="11271" width="12.5546875" customWidth="1"/>
    <col min="11521" max="11521" width="11.5546875" customWidth="1"/>
    <col min="11522" max="11522" width="8.44140625" customWidth="1"/>
    <col min="11524" max="11524" width="11.6640625" customWidth="1"/>
    <col min="11525" max="11525" width="15.6640625" customWidth="1"/>
    <col min="11527" max="11527" width="12.5546875" customWidth="1"/>
    <col min="11777" max="11777" width="11.5546875" customWidth="1"/>
    <col min="11778" max="11778" width="8.44140625" customWidth="1"/>
    <col min="11780" max="11780" width="11.6640625" customWidth="1"/>
    <col min="11781" max="11781" width="15.6640625" customWidth="1"/>
    <col min="11783" max="11783" width="12.5546875" customWidth="1"/>
    <col min="12033" max="12033" width="11.5546875" customWidth="1"/>
    <col min="12034" max="12034" width="8.44140625" customWidth="1"/>
    <col min="12036" max="12036" width="11.6640625" customWidth="1"/>
    <col min="12037" max="12037" width="15.6640625" customWidth="1"/>
    <col min="12039" max="12039" width="12.5546875" customWidth="1"/>
    <col min="12289" max="12289" width="11.5546875" customWidth="1"/>
    <col min="12290" max="12290" width="8.44140625" customWidth="1"/>
    <col min="12292" max="12292" width="11.6640625" customWidth="1"/>
    <col min="12293" max="12293" width="15.6640625" customWidth="1"/>
    <col min="12295" max="12295" width="12.5546875" customWidth="1"/>
    <col min="12545" max="12545" width="11.5546875" customWidth="1"/>
    <col min="12546" max="12546" width="8.44140625" customWidth="1"/>
    <col min="12548" max="12548" width="11.6640625" customWidth="1"/>
    <col min="12549" max="12549" width="15.6640625" customWidth="1"/>
    <col min="12551" max="12551" width="12.5546875" customWidth="1"/>
    <col min="12801" max="12801" width="11.5546875" customWidth="1"/>
    <col min="12802" max="12802" width="8.44140625" customWidth="1"/>
    <col min="12804" max="12804" width="11.6640625" customWidth="1"/>
    <col min="12805" max="12805" width="15.6640625" customWidth="1"/>
    <col min="12807" max="12807" width="12.5546875" customWidth="1"/>
    <col min="13057" max="13057" width="11.5546875" customWidth="1"/>
    <col min="13058" max="13058" width="8.44140625" customWidth="1"/>
    <col min="13060" max="13060" width="11.6640625" customWidth="1"/>
    <col min="13061" max="13061" width="15.6640625" customWidth="1"/>
    <col min="13063" max="13063" width="12.5546875" customWidth="1"/>
    <col min="13313" max="13313" width="11.5546875" customWidth="1"/>
    <col min="13314" max="13314" width="8.44140625" customWidth="1"/>
    <col min="13316" max="13316" width="11.6640625" customWidth="1"/>
    <col min="13317" max="13317" width="15.6640625" customWidth="1"/>
    <col min="13319" max="13319" width="12.5546875" customWidth="1"/>
    <col min="13569" max="13569" width="11.5546875" customWidth="1"/>
    <col min="13570" max="13570" width="8.44140625" customWidth="1"/>
    <col min="13572" max="13572" width="11.6640625" customWidth="1"/>
    <col min="13573" max="13573" width="15.6640625" customWidth="1"/>
    <col min="13575" max="13575" width="12.5546875" customWidth="1"/>
    <col min="13825" max="13825" width="11.5546875" customWidth="1"/>
    <col min="13826" max="13826" width="8.44140625" customWidth="1"/>
    <col min="13828" max="13828" width="11.6640625" customWidth="1"/>
    <col min="13829" max="13829" width="15.6640625" customWidth="1"/>
    <col min="13831" max="13831" width="12.5546875" customWidth="1"/>
    <col min="14081" max="14081" width="11.5546875" customWidth="1"/>
    <col min="14082" max="14082" width="8.44140625" customWidth="1"/>
    <col min="14084" max="14084" width="11.6640625" customWidth="1"/>
    <col min="14085" max="14085" width="15.6640625" customWidth="1"/>
    <col min="14087" max="14087" width="12.5546875" customWidth="1"/>
    <col min="14337" max="14337" width="11.5546875" customWidth="1"/>
    <col min="14338" max="14338" width="8.44140625" customWidth="1"/>
    <col min="14340" max="14340" width="11.6640625" customWidth="1"/>
    <col min="14341" max="14341" width="15.6640625" customWidth="1"/>
    <col min="14343" max="14343" width="12.5546875" customWidth="1"/>
    <col min="14593" max="14593" width="11.5546875" customWidth="1"/>
    <col min="14594" max="14594" width="8.44140625" customWidth="1"/>
    <col min="14596" max="14596" width="11.6640625" customWidth="1"/>
    <col min="14597" max="14597" width="15.6640625" customWidth="1"/>
    <col min="14599" max="14599" width="12.5546875" customWidth="1"/>
    <col min="14849" max="14849" width="11.5546875" customWidth="1"/>
    <col min="14850" max="14850" width="8.44140625" customWidth="1"/>
    <col min="14852" max="14852" width="11.6640625" customWidth="1"/>
    <col min="14853" max="14853" width="15.6640625" customWidth="1"/>
    <col min="14855" max="14855" width="12.5546875" customWidth="1"/>
    <col min="15105" max="15105" width="11.5546875" customWidth="1"/>
    <col min="15106" max="15106" width="8.44140625" customWidth="1"/>
    <col min="15108" max="15108" width="11.6640625" customWidth="1"/>
    <col min="15109" max="15109" width="15.6640625" customWidth="1"/>
    <col min="15111" max="15111" width="12.5546875" customWidth="1"/>
    <col min="15361" max="15361" width="11.5546875" customWidth="1"/>
    <col min="15362" max="15362" width="8.44140625" customWidth="1"/>
    <col min="15364" max="15364" width="11.6640625" customWidth="1"/>
    <col min="15365" max="15365" width="15.6640625" customWidth="1"/>
    <col min="15367" max="15367" width="12.5546875" customWidth="1"/>
    <col min="15617" max="15617" width="11.5546875" customWidth="1"/>
    <col min="15618" max="15618" width="8.44140625" customWidth="1"/>
    <col min="15620" max="15620" width="11.6640625" customWidth="1"/>
    <col min="15621" max="15621" width="15.6640625" customWidth="1"/>
    <col min="15623" max="15623" width="12.5546875" customWidth="1"/>
    <col min="15873" max="15873" width="11.5546875" customWidth="1"/>
    <col min="15874" max="15874" width="8.44140625" customWidth="1"/>
    <col min="15876" max="15876" width="11.6640625" customWidth="1"/>
    <col min="15877" max="15877" width="15.6640625" customWidth="1"/>
    <col min="15879" max="15879" width="12.5546875" customWidth="1"/>
    <col min="16129" max="16129" width="11.5546875" customWidth="1"/>
    <col min="16130" max="16130" width="8.44140625" customWidth="1"/>
    <col min="16132" max="16132" width="11.6640625" customWidth="1"/>
    <col min="16133" max="16133" width="15.6640625" customWidth="1"/>
    <col min="16135" max="16135" width="12.5546875" customWidth="1"/>
  </cols>
  <sheetData>
    <row r="1" spans="1:3" ht="15.6" x14ac:dyDescent="0.3">
      <c r="A1" s="19" t="s">
        <v>158</v>
      </c>
      <c r="B1" s="12"/>
      <c r="C1" s="12"/>
    </row>
    <row r="2" spans="1:3" ht="15.6" x14ac:dyDescent="0.3">
      <c r="A2" s="19" t="s">
        <v>159</v>
      </c>
      <c r="B2" s="12"/>
      <c r="C2" s="12"/>
    </row>
    <row r="3" spans="1:3" ht="15.6" x14ac:dyDescent="0.3">
      <c r="A3" s="19" t="s">
        <v>160</v>
      </c>
      <c r="B3" s="12"/>
      <c r="C3" s="12"/>
    </row>
    <row r="4" spans="1:3" ht="15.6" x14ac:dyDescent="0.3">
      <c r="A4" s="12" t="s">
        <v>161</v>
      </c>
      <c r="B4" s="12"/>
      <c r="C4" s="12"/>
    </row>
    <row r="5" spans="1:3" ht="15.6" x14ac:dyDescent="0.3">
      <c r="A5" s="12" t="s">
        <v>162</v>
      </c>
      <c r="B5" s="12"/>
      <c r="C5" s="12"/>
    </row>
    <row r="6" spans="1:3" ht="15.6" x14ac:dyDescent="0.3">
      <c r="A6" s="12" t="s">
        <v>163</v>
      </c>
      <c r="B6" s="12"/>
      <c r="C6" s="12"/>
    </row>
    <row r="7" spans="1:3" ht="15.6" x14ac:dyDescent="0.3">
      <c r="A7" s="12"/>
    </row>
    <row r="8" spans="1:3" ht="15.6" x14ac:dyDescent="0.3">
      <c r="A8" s="12"/>
    </row>
    <row r="9" spans="1:3" ht="15.6" x14ac:dyDescent="0.3">
      <c r="A9" s="12"/>
    </row>
    <row r="10" spans="1:3" ht="15.6" x14ac:dyDescent="0.3">
      <c r="A10" s="12"/>
    </row>
    <row r="11" spans="1:3" x14ac:dyDescent="0.3">
      <c r="A11" s="4" t="s">
        <v>164</v>
      </c>
    </row>
    <row r="12" spans="1:3" x14ac:dyDescent="0.3">
      <c r="A12" s="4" t="s">
        <v>165</v>
      </c>
    </row>
    <row r="13" spans="1:3" x14ac:dyDescent="0.3">
      <c r="A13" s="4" t="s">
        <v>166</v>
      </c>
      <c r="B13">
        <v>8</v>
      </c>
    </row>
    <row r="14" spans="1:3" x14ac:dyDescent="0.3">
      <c r="A14" s="20" t="s">
        <v>167</v>
      </c>
      <c r="B14">
        <v>0.02</v>
      </c>
    </row>
    <row r="15" spans="1:3" x14ac:dyDescent="0.3">
      <c r="A15" s="6"/>
    </row>
    <row r="16" spans="1:3" x14ac:dyDescent="0.3">
      <c r="A16" s="6" t="s">
        <v>13</v>
      </c>
    </row>
    <row r="17" spans="1:10" x14ac:dyDescent="0.3">
      <c r="A17" s="6" t="s">
        <v>99</v>
      </c>
      <c r="D17">
        <v>1</v>
      </c>
      <c r="E17" s="15" t="s">
        <v>42</v>
      </c>
      <c r="F17">
        <f>BINOMDIST(0,B13,B14,FALSE)</f>
        <v>0.8507630225817856</v>
      </c>
      <c r="G17" s="15" t="s">
        <v>42</v>
      </c>
      <c r="H17">
        <f>BINOMDIST(1,B13,B14,FALSE)</f>
        <v>0.13890008531947518</v>
      </c>
      <c r="I17" s="15" t="s">
        <v>23</v>
      </c>
      <c r="J17">
        <f>1-F17-H17</f>
        <v>1.0336892098739225E-2</v>
      </c>
    </row>
    <row r="18" spans="1:10" x14ac:dyDescent="0.3">
      <c r="A18" s="17"/>
    </row>
    <row r="19" spans="1:10" x14ac:dyDescent="0.3">
      <c r="A19" s="6" t="s">
        <v>15</v>
      </c>
    </row>
    <row r="20" spans="1:10" x14ac:dyDescent="0.3">
      <c r="A20" s="6" t="s">
        <v>168</v>
      </c>
      <c r="B20">
        <f>F17</f>
        <v>0.8507630225817856</v>
      </c>
    </row>
    <row r="21" spans="1:10" x14ac:dyDescent="0.3">
      <c r="A21" s="6"/>
    </row>
    <row r="22" spans="1:10" x14ac:dyDescent="0.3">
      <c r="A22" s="6" t="s">
        <v>17</v>
      </c>
    </row>
    <row r="23" spans="1:10" x14ac:dyDescent="0.3">
      <c r="A23" s="4" t="s">
        <v>169</v>
      </c>
    </row>
    <row r="24" spans="1:10" x14ac:dyDescent="0.3">
      <c r="A24" s="4" t="s">
        <v>170</v>
      </c>
    </row>
    <row r="25" spans="1:10" x14ac:dyDescent="0.3">
      <c r="A25" s="4" t="s">
        <v>20</v>
      </c>
      <c r="B25">
        <v>5</v>
      </c>
    </row>
    <row r="26" spans="1:10" x14ac:dyDescent="0.3">
      <c r="A26" s="20" t="s">
        <v>171</v>
      </c>
      <c r="B26">
        <f>J17</f>
        <v>1.0336892098739225E-2</v>
      </c>
    </row>
    <row r="27" spans="1:10" x14ac:dyDescent="0.3">
      <c r="A27" s="4" t="s">
        <v>172</v>
      </c>
      <c r="B27">
        <f>BINOMDIST(1,B25,B26,FALSE)</f>
        <v>4.958034129702537E-2</v>
      </c>
    </row>
    <row r="28" spans="1:10" x14ac:dyDescent="0.3">
      <c r="A28" s="4"/>
    </row>
    <row r="29" spans="1:10" x14ac:dyDescent="0.3">
      <c r="A29" s="6"/>
    </row>
    <row r="30" spans="1:10" x14ac:dyDescent="0.3">
      <c r="A30" s="6"/>
    </row>
    <row r="31" spans="1:10" x14ac:dyDescent="0.3">
      <c r="A31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3"/>
  <sheetViews>
    <sheetView workbookViewId="0">
      <selection sqref="A1:XFD1048576"/>
    </sheetView>
  </sheetViews>
  <sheetFormatPr defaultRowHeight="14.4" x14ac:dyDescent="0.3"/>
  <cols>
    <col min="1" max="1" width="11.109375" customWidth="1"/>
    <col min="2" max="2" width="10.88671875" customWidth="1"/>
    <col min="3" max="3" width="3.109375" customWidth="1"/>
    <col min="4" max="4" width="11" customWidth="1"/>
    <col min="5" max="5" width="5" customWidth="1"/>
    <col min="6" max="6" width="9.6640625" customWidth="1"/>
    <col min="7" max="7" width="3.109375" customWidth="1"/>
    <col min="8" max="8" width="12.6640625" bestFit="1" customWidth="1"/>
    <col min="10" max="10" width="10.44140625" bestFit="1" customWidth="1"/>
    <col min="12" max="12" width="9.44140625" bestFit="1" customWidth="1"/>
    <col min="16" max="16" width="9.44140625" bestFit="1" customWidth="1"/>
    <col min="257" max="257" width="11.109375" customWidth="1"/>
    <col min="258" max="258" width="10.88671875" customWidth="1"/>
    <col min="259" max="259" width="3.109375" customWidth="1"/>
    <col min="260" max="260" width="11" customWidth="1"/>
    <col min="261" max="261" width="5" customWidth="1"/>
    <col min="262" max="262" width="9.6640625" customWidth="1"/>
    <col min="263" max="263" width="3.109375" customWidth="1"/>
    <col min="264" max="264" width="12.6640625" bestFit="1" customWidth="1"/>
    <col min="266" max="266" width="10.44140625" bestFit="1" customWidth="1"/>
    <col min="268" max="268" width="9.44140625" bestFit="1" customWidth="1"/>
    <col min="272" max="272" width="9.44140625" bestFit="1" customWidth="1"/>
    <col min="513" max="513" width="11.109375" customWidth="1"/>
    <col min="514" max="514" width="10.88671875" customWidth="1"/>
    <col min="515" max="515" width="3.109375" customWidth="1"/>
    <col min="516" max="516" width="11" customWidth="1"/>
    <col min="517" max="517" width="5" customWidth="1"/>
    <col min="518" max="518" width="9.6640625" customWidth="1"/>
    <col min="519" max="519" width="3.109375" customWidth="1"/>
    <col min="520" max="520" width="12.6640625" bestFit="1" customWidth="1"/>
    <col min="522" max="522" width="10.44140625" bestFit="1" customWidth="1"/>
    <col min="524" max="524" width="9.44140625" bestFit="1" customWidth="1"/>
    <col min="528" max="528" width="9.44140625" bestFit="1" customWidth="1"/>
    <col min="769" max="769" width="11.109375" customWidth="1"/>
    <col min="770" max="770" width="10.88671875" customWidth="1"/>
    <col min="771" max="771" width="3.109375" customWidth="1"/>
    <col min="772" max="772" width="11" customWidth="1"/>
    <col min="773" max="773" width="5" customWidth="1"/>
    <col min="774" max="774" width="9.6640625" customWidth="1"/>
    <col min="775" max="775" width="3.109375" customWidth="1"/>
    <col min="776" max="776" width="12.6640625" bestFit="1" customWidth="1"/>
    <col min="778" max="778" width="10.44140625" bestFit="1" customWidth="1"/>
    <col min="780" max="780" width="9.44140625" bestFit="1" customWidth="1"/>
    <col min="784" max="784" width="9.44140625" bestFit="1" customWidth="1"/>
    <col min="1025" max="1025" width="11.109375" customWidth="1"/>
    <col min="1026" max="1026" width="10.88671875" customWidth="1"/>
    <col min="1027" max="1027" width="3.109375" customWidth="1"/>
    <col min="1028" max="1028" width="11" customWidth="1"/>
    <col min="1029" max="1029" width="5" customWidth="1"/>
    <col min="1030" max="1030" width="9.6640625" customWidth="1"/>
    <col min="1031" max="1031" width="3.109375" customWidth="1"/>
    <col min="1032" max="1032" width="12.6640625" bestFit="1" customWidth="1"/>
    <col min="1034" max="1034" width="10.44140625" bestFit="1" customWidth="1"/>
    <col min="1036" max="1036" width="9.44140625" bestFit="1" customWidth="1"/>
    <col min="1040" max="1040" width="9.44140625" bestFit="1" customWidth="1"/>
    <col min="1281" max="1281" width="11.109375" customWidth="1"/>
    <col min="1282" max="1282" width="10.88671875" customWidth="1"/>
    <col min="1283" max="1283" width="3.109375" customWidth="1"/>
    <col min="1284" max="1284" width="11" customWidth="1"/>
    <col min="1285" max="1285" width="5" customWidth="1"/>
    <col min="1286" max="1286" width="9.6640625" customWidth="1"/>
    <col min="1287" max="1287" width="3.109375" customWidth="1"/>
    <col min="1288" max="1288" width="12.6640625" bestFit="1" customWidth="1"/>
    <col min="1290" max="1290" width="10.44140625" bestFit="1" customWidth="1"/>
    <col min="1292" max="1292" width="9.44140625" bestFit="1" customWidth="1"/>
    <col min="1296" max="1296" width="9.44140625" bestFit="1" customWidth="1"/>
    <col min="1537" max="1537" width="11.109375" customWidth="1"/>
    <col min="1538" max="1538" width="10.88671875" customWidth="1"/>
    <col min="1539" max="1539" width="3.109375" customWidth="1"/>
    <col min="1540" max="1540" width="11" customWidth="1"/>
    <col min="1541" max="1541" width="5" customWidth="1"/>
    <col min="1542" max="1542" width="9.6640625" customWidth="1"/>
    <col min="1543" max="1543" width="3.109375" customWidth="1"/>
    <col min="1544" max="1544" width="12.6640625" bestFit="1" customWidth="1"/>
    <col min="1546" max="1546" width="10.44140625" bestFit="1" customWidth="1"/>
    <col min="1548" max="1548" width="9.44140625" bestFit="1" customWidth="1"/>
    <col min="1552" max="1552" width="9.44140625" bestFit="1" customWidth="1"/>
    <col min="1793" max="1793" width="11.109375" customWidth="1"/>
    <col min="1794" max="1794" width="10.88671875" customWidth="1"/>
    <col min="1795" max="1795" width="3.109375" customWidth="1"/>
    <col min="1796" max="1796" width="11" customWidth="1"/>
    <col min="1797" max="1797" width="5" customWidth="1"/>
    <col min="1798" max="1798" width="9.6640625" customWidth="1"/>
    <col min="1799" max="1799" width="3.109375" customWidth="1"/>
    <col min="1800" max="1800" width="12.6640625" bestFit="1" customWidth="1"/>
    <col min="1802" max="1802" width="10.44140625" bestFit="1" customWidth="1"/>
    <col min="1804" max="1804" width="9.44140625" bestFit="1" customWidth="1"/>
    <col min="1808" max="1808" width="9.44140625" bestFit="1" customWidth="1"/>
    <col min="2049" max="2049" width="11.109375" customWidth="1"/>
    <col min="2050" max="2050" width="10.88671875" customWidth="1"/>
    <col min="2051" max="2051" width="3.109375" customWidth="1"/>
    <col min="2052" max="2052" width="11" customWidth="1"/>
    <col min="2053" max="2053" width="5" customWidth="1"/>
    <col min="2054" max="2054" width="9.6640625" customWidth="1"/>
    <col min="2055" max="2055" width="3.109375" customWidth="1"/>
    <col min="2056" max="2056" width="12.6640625" bestFit="1" customWidth="1"/>
    <col min="2058" max="2058" width="10.44140625" bestFit="1" customWidth="1"/>
    <col min="2060" max="2060" width="9.44140625" bestFit="1" customWidth="1"/>
    <col min="2064" max="2064" width="9.44140625" bestFit="1" customWidth="1"/>
    <col min="2305" max="2305" width="11.109375" customWidth="1"/>
    <col min="2306" max="2306" width="10.88671875" customWidth="1"/>
    <col min="2307" max="2307" width="3.109375" customWidth="1"/>
    <col min="2308" max="2308" width="11" customWidth="1"/>
    <col min="2309" max="2309" width="5" customWidth="1"/>
    <col min="2310" max="2310" width="9.6640625" customWidth="1"/>
    <col min="2311" max="2311" width="3.109375" customWidth="1"/>
    <col min="2312" max="2312" width="12.6640625" bestFit="1" customWidth="1"/>
    <col min="2314" max="2314" width="10.44140625" bestFit="1" customWidth="1"/>
    <col min="2316" max="2316" width="9.44140625" bestFit="1" customWidth="1"/>
    <col min="2320" max="2320" width="9.44140625" bestFit="1" customWidth="1"/>
    <col min="2561" max="2561" width="11.109375" customWidth="1"/>
    <col min="2562" max="2562" width="10.88671875" customWidth="1"/>
    <col min="2563" max="2563" width="3.109375" customWidth="1"/>
    <col min="2564" max="2564" width="11" customWidth="1"/>
    <col min="2565" max="2565" width="5" customWidth="1"/>
    <col min="2566" max="2566" width="9.6640625" customWidth="1"/>
    <col min="2567" max="2567" width="3.109375" customWidth="1"/>
    <col min="2568" max="2568" width="12.6640625" bestFit="1" customWidth="1"/>
    <col min="2570" max="2570" width="10.44140625" bestFit="1" customWidth="1"/>
    <col min="2572" max="2572" width="9.44140625" bestFit="1" customWidth="1"/>
    <col min="2576" max="2576" width="9.44140625" bestFit="1" customWidth="1"/>
    <col min="2817" max="2817" width="11.109375" customWidth="1"/>
    <col min="2818" max="2818" width="10.88671875" customWidth="1"/>
    <col min="2819" max="2819" width="3.109375" customWidth="1"/>
    <col min="2820" max="2820" width="11" customWidth="1"/>
    <col min="2821" max="2821" width="5" customWidth="1"/>
    <col min="2822" max="2822" width="9.6640625" customWidth="1"/>
    <col min="2823" max="2823" width="3.109375" customWidth="1"/>
    <col min="2824" max="2824" width="12.6640625" bestFit="1" customWidth="1"/>
    <col min="2826" max="2826" width="10.44140625" bestFit="1" customWidth="1"/>
    <col min="2828" max="2828" width="9.44140625" bestFit="1" customWidth="1"/>
    <col min="2832" max="2832" width="9.44140625" bestFit="1" customWidth="1"/>
    <col min="3073" max="3073" width="11.109375" customWidth="1"/>
    <col min="3074" max="3074" width="10.88671875" customWidth="1"/>
    <col min="3075" max="3075" width="3.109375" customWidth="1"/>
    <col min="3076" max="3076" width="11" customWidth="1"/>
    <col min="3077" max="3077" width="5" customWidth="1"/>
    <col min="3078" max="3078" width="9.6640625" customWidth="1"/>
    <col min="3079" max="3079" width="3.109375" customWidth="1"/>
    <col min="3080" max="3080" width="12.6640625" bestFit="1" customWidth="1"/>
    <col min="3082" max="3082" width="10.44140625" bestFit="1" customWidth="1"/>
    <col min="3084" max="3084" width="9.44140625" bestFit="1" customWidth="1"/>
    <col min="3088" max="3088" width="9.44140625" bestFit="1" customWidth="1"/>
    <col min="3329" max="3329" width="11.109375" customWidth="1"/>
    <col min="3330" max="3330" width="10.88671875" customWidth="1"/>
    <col min="3331" max="3331" width="3.109375" customWidth="1"/>
    <col min="3332" max="3332" width="11" customWidth="1"/>
    <col min="3333" max="3333" width="5" customWidth="1"/>
    <col min="3334" max="3334" width="9.6640625" customWidth="1"/>
    <col min="3335" max="3335" width="3.109375" customWidth="1"/>
    <col min="3336" max="3336" width="12.6640625" bestFit="1" customWidth="1"/>
    <col min="3338" max="3338" width="10.44140625" bestFit="1" customWidth="1"/>
    <col min="3340" max="3340" width="9.44140625" bestFit="1" customWidth="1"/>
    <col min="3344" max="3344" width="9.44140625" bestFit="1" customWidth="1"/>
    <col min="3585" max="3585" width="11.109375" customWidth="1"/>
    <col min="3586" max="3586" width="10.88671875" customWidth="1"/>
    <col min="3587" max="3587" width="3.109375" customWidth="1"/>
    <col min="3588" max="3588" width="11" customWidth="1"/>
    <col min="3589" max="3589" width="5" customWidth="1"/>
    <col min="3590" max="3590" width="9.6640625" customWidth="1"/>
    <col min="3591" max="3591" width="3.109375" customWidth="1"/>
    <col min="3592" max="3592" width="12.6640625" bestFit="1" customWidth="1"/>
    <col min="3594" max="3594" width="10.44140625" bestFit="1" customWidth="1"/>
    <col min="3596" max="3596" width="9.44140625" bestFit="1" customWidth="1"/>
    <col min="3600" max="3600" width="9.44140625" bestFit="1" customWidth="1"/>
    <col min="3841" max="3841" width="11.109375" customWidth="1"/>
    <col min="3842" max="3842" width="10.88671875" customWidth="1"/>
    <col min="3843" max="3843" width="3.109375" customWidth="1"/>
    <col min="3844" max="3844" width="11" customWidth="1"/>
    <col min="3845" max="3845" width="5" customWidth="1"/>
    <col min="3846" max="3846" width="9.6640625" customWidth="1"/>
    <col min="3847" max="3847" width="3.109375" customWidth="1"/>
    <col min="3848" max="3848" width="12.6640625" bestFit="1" customWidth="1"/>
    <col min="3850" max="3850" width="10.44140625" bestFit="1" customWidth="1"/>
    <col min="3852" max="3852" width="9.44140625" bestFit="1" customWidth="1"/>
    <col min="3856" max="3856" width="9.44140625" bestFit="1" customWidth="1"/>
    <col min="4097" max="4097" width="11.109375" customWidth="1"/>
    <col min="4098" max="4098" width="10.88671875" customWidth="1"/>
    <col min="4099" max="4099" width="3.109375" customWidth="1"/>
    <col min="4100" max="4100" width="11" customWidth="1"/>
    <col min="4101" max="4101" width="5" customWidth="1"/>
    <col min="4102" max="4102" width="9.6640625" customWidth="1"/>
    <col min="4103" max="4103" width="3.109375" customWidth="1"/>
    <col min="4104" max="4104" width="12.6640625" bestFit="1" customWidth="1"/>
    <col min="4106" max="4106" width="10.44140625" bestFit="1" customWidth="1"/>
    <col min="4108" max="4108" width="9.44140625" bestFit="1" customWidth="1"/>
    <col min="4112" max="4112" width="9.44140625" bestFit="1" customWidth="1"/>
    <col min="4353" max="4353" width="11.109375" customWidth="1"/>
    <col min="4354" max="4354" width="10.88671875" customWidth="1"/>
    <col min="4355" max="4355" width="3.109375" customWidth="1"/>
    <col min="4356" max="4356" width="11" customWidth="1"/>
    <col min="4357" max="4357" width="5" customWidth="1"/>
    <col min="4358" max="4358" width="9.6640625" customWidth="1"/>
    <col min="4359" max="4359" width="3.109375" customWidth="1"/>
    <col min="4360" max="4360" width="12.6640625" bestFit="1" customWidth="1"/>
    <col min="4362" max="4362" width="10.44140625" bestFit="1" customWidth="1"/>
    <col min="4364" max="4364" width="9.44140625" bestFit="1" customWidth="1"/>
    <col min="4368" max="4368" width="9.44140625" bestFit="1" customWidth="1"/>
    <col min="4609" max="4609" width="11.109375" customWidth="1"/>
    <col min="4610" max="4610" width="10.88671875" customWidth="1"/>
    <col min="4611" max="4611" width="3.109375" customWidth="1"/>
    <col min="4612" max="4612" width="11" customWidth="1"/>
    <col min="4613" max="4613" width="5" customWidth="1"/>
    <col min="4614" max="4614" width="9.6640625" customWidth="1"/>
    <col min="4615" max="4615" width="3.109375" customWidth="1"/>
    <col min="4616" max="4616" width="12.6640625" bestFit="1" customWidth="1"/>
    <col min="4618" max="4618" width="10.44140625" bestFit="1" customWidth="1"/>
    <col min="4620" max="4620" width="9.44140625" bestFit="1" customWidth="1"/>
    <col min="4624" max="4624" width="9.44140625" bestFit="1" customWidth="1"/>
    <col min="4865" max="4865" width="11.109375" customWidth="1"/>
    <col min="4866" max="4866" width="10.88671875" customWidth="1"/>
    <col min="4867" max="4867" width="3.109375" customWidth="1"/>
    <col min="4868" max="4868" width="11" customWidth="1"/>
    <col min="4869" max="4869" width="5" customWidth="1"/>
    <col min="4870" max="4870" width="9.6640625" customWidth="1"/>
    <col min="4871" max="4871" width="3.109375" customWidth="1"/>
    <col min="4872" max="4872" width="12.6640625" bestFit="1" customWidth="1"/>
    <col min="4874" max="4874" width="10.44140625" bestFit="1" customWidth="1"/>
    <col min="4876" max="4876" width="9.44140625" bestFit="1" customWidth="1"/>
    <col min="4880" max="4880" width="9.44140625" bestFit="1" customWidth="1"/>
    <col min="5121" max="5121" width="11.109375" customWidth="1"/>
    <col min="5122" max="5122" width="10.88671875" customWidth="1"/>
    <col min="5123" max="5123" width="3.109375" customWidth="1"/>
    <col min="5124" max="5124" width="11" customWidth="1"/>
    <col min="5125" max="5125" width="5" customWidth="1"/>
    <col min="5126" max="5126" width="9.6640625" customWidth="1"/>
    <col min="5127" max="5127" width="3.109375" customWidth="1"/>
    <col min="5128" max="5128" width="12.6640625" bestFit="1" customWidth="1"/>
    <col min="5130" max="5130" width="10.44140625" bestFit="1" customWidth="1"/>
    <col min="5132" max="5132" width="9.44140625" bestFit="1" customWidth="1"/>
    <col min="5136" max="5136" width="9.44140625" bestFit="1" customWidth="1"/>
    <col min="5377" max="5377" width="11.109375" customWidth="1"/>
    <col min="5378" max="5378" width="10.88671875" customWidth="1"/>
    <col min="5379" max="5379" width="3.109375" customWidth="1"/>
    <col min="5380" max="5380" width="11" customWidth="1"/>
    <col min="5381" max="5381" width="5" customWidth="1"/>
    <col min="5382" max="5382" width="9.6640625" customWidth="1"/>
    <col min="5383" max="5383" width="3.109375" customWidth="1"/>
    <col min="5384" max="5384" width="12.6640625" bestFit="1" customWidth="1"/>
    <col min="5386" max="5386" width="10.44140625" bestFit="1" customWidth="1"/>
    <col min="5388" max="5388" width="9.44140625" bestFit="1" customWidth="1"/>
    <col min="5392" max="5392" width="9.44140625" bestFit="1" customWidth="1"/>
    <col min="5633" max="5633" width="11.109375" customWidth="1"/>
    <col min="5634" max="5634" width="10.88671875" customWidth="1"/>
    <col min="5635" max="5635" width="3.109375" customWidth="1"/>
    <col min="5636" max="5636" width="11" customWidth="1"/>
    <col min="5637" max="5637" width="5" customWidth="1"/>
    <col min="5638" max="5638" width="9.6640625" customWidth="1"/>
    <col min="5639" max="5639" width="3.109375" customWidth="1"/>
    <col min="5640" max="5640" width="12.6640625" bestFit="1" customWidth="1"/>
    <col min="5642" max="5642" width="10.44140625" bestFit="1" customWidth="1"/>
    <col min="5644" max="5644" width="9.44140625" bestFit="1" customWidth="1"/>
    <col min="5648" max="5648" width="9.44140625" bestFit="1" customWidth="1"/>
    <col min="5889" max="5889" width="11.109375" customWidth="1"/>
    <col min="5890" max="5890" width="10.88671875" customWidth="1"/>
    <col min="5891" max="5891" width="3.109375" customWidth="1"/>
    <col min="5892" max="5892" width="11" customWidth="1"/>
    <col min="5893" max="5893" width="5" customWidth="1"/>
    <col min="5894" max="5894" width="9.6640625" customWidth="1"/>
    <col min="5895" max="5895" width="3.109375" customWidth="1"/>
    <col min="5896" max="5896" width="12.6640625" bestFit="1" customWidth="1"/>
    <col min="5898" max="5898" width="10.44140625" bestFit="1" customWidth="1"/>
    <col min="5900" max="5900" width="9.44140625" bestFit="1" customWidth="1"/>
    <col min="5904" max="5904" width="9.44140625" bestFit="1" customWidth="1"/>
    <col min="6145" max="6145" width="11.109375" customWidth="1"/>
    <col min="6146" max="6146" width="10.88671875" customWidth="1"/>
    <col min="6147" max="6147" width="3.109375" customWidth="1"/>
    <col min="6148" max="6148" width="11" customWidth="1"/>
    <col min="6149" max="6149" width="5" customWidth="1"/>
    <col min="6150" max="6150" width="9.6640625" customWidth="1"/>
    <col min="6151" max="6151" width="3.109375" customWidth="1"/>
    <col min="6152" max="6152" width="12.6640625" bestFit="1" customWidth="1"/>
    <col min="6154" max="6154" width="10.44140625" bestFit="1" customWidth="1"/>
    <col min="6156" max="6156" width="9.44140625" bestFit="1" customWidth="1"/>
    <col min="6160" max="6160" width="9.44140625" bestFit="1" customWidth="1"/>
    <col min="6401" max="6401" width="11.109375" customWidth="1"/>
    <col min="6402" max="6402" width="10.88671875" customWidth="1"/>
    <col min="6403" max="6403" width="3.109375" customWidth="1"/>
    <col min="6404" max="6404" width="11" customWidth="1"/>
    <col min="6405" max="6405" width="5" customWidth="1"/>
    <col min="6406" max="6406" width="9.6640625" customWidth="1"/>
    <col min="6407" max="6407" width="3.109375" customWidth="1"/>
    <col min="6408" max="6408" width="12.6640625" bestFit="1" customWidth="1"/>
    <col min="6410" max="6410" width="10.44140625" bestFit="1" customWidth="1"/>
    <col min="6412" max="6412" width="9.44140625" bestFit="1" customWidth="1"/>
    <col min="6416" max="6416" width="9.44140625" bestFit="1" customWidth="1"/>
    <col min="6657" max="6657" width="11.109375" customWidth="1"/>
    <col min="6658" max="6658" width="10.88671875" customWidth="1"/>
    <col min="6659" max="6659" width="3.109375" customWidth="1"/>
    <col min="6660" max="6660" width="11" customWidth="1"/>
    <col min="6661" max="6661" width="5" customWidth="1"/>
    <col min="6662" max="6662" width="9.6640625" customWidth="1"/>
    <col min="6663" max="6663" width="3.109375" customWidth="1"/>
    <col min="6664" max="6664" width="12.6640625" bestFit="1" customWidth="1"/>
    <col min="6666" max="6666" width="10.44140625" bestFit="1" customWidth="1"/>
    <col min="6668" max="6668" width="9.44140625" bestFit="1" customWidth="1"/>
    <col min="6672" max="6672" width="9.44140625" bestFit="1" customWidth="1"/>
    <col min="6913" max="6913" width="11.109375" customWidth="1"/>
    <col min="6914" max="6914" width="10.88671875" customWidth="1"/>
    <col min="6915" max="6915" width="3.109375" customWidth="1"/>
    <col min="6916" max="6916" width="11" customWidth="1"/>
    <col min="6917" max="6917" width="5" customWidth="1"/>
    <col min="6918" max="6918" width="9.6640625" customWidth="1"/>
    <col min="6919" max="6919" width="3.109375" customWidth="1"/>
    <col min="6920" max="6920" width="12.6640625" bestFit="1" customWidth="1"/>
    <col min="6922" max="6922" width="10.44140625" bestFit="1" customWidth="1"/>
    <col min="6924" max="6924" width="9.44140625" bestFit="1" customWidth="1"/>
    <col min="6928" max="6928" width="9.44140625" bestFit="1" customWidth="1"/>
    <col min="7169" max="7169" width="11.109375" customWidth="1"/>
    <col min="7170" max="7170" width="10.88671875" customWidth="1"/>
    <col min="7171" max="7171" width="3.109375" customWidth="1"/>
    <col min="7172" max="7172" width="11" customWidth="1"/>
    <col min="7173" max="7173" width="5" customWidth="1"/>
    <col min="7174" max="7174" width="9.6640625" customWidth="1"/>
    <col min="7175" max="7175" width="3.109375" customWidth="1"/>
    <col min="7176" max="7176" width="12.6640625" bestFit="1" customWidth="1"/>
    <col min="7178" max="7178" width="10.44140625" bestFit="1" customWidth="1"/>
    <col min="7180" max="7180" width="9.44140625" bestFit="1" customWidth="1"/>
    <col min="7184" max="7184" width="9.44140625" bestFit="1" customWidth="1"/>
    <col min="7425" max="7425" width="11.109375" customWidth="1"/>
    <col min="7426" max="7426" width="10.88671875" customWidth="1"/>
    <col min="7427" max="7427" width="3.109375" customWidth="1"/>
    <col min="7428" max="7428" width="11" customWidth="1"/>
    <col min="7429" max="7429" width="5" customWidth="1"/>
    <col min="7430" max="7430" width="9.6640625" customWidth="1"/>
    <col min="7431" max="7431" width="3.109375" customWidth="1"/>
    <col min="7432" max="7432" width="12.6640625" bestFit="1" customWidth="1"/>
    <col min="7434" max="7434" width="10.44140625" bestFit="1" customWidth="1"/>
    <col min="7436" max="7436" width="9.44140625" bestFit="1" customWidth="1"/>
    <col min="7440" max="7440" width="9.44140625" bestFit="1" customWidth="1"/>
    <col min="7681" max="7681" width="11.109375" customWidth="1"/>
    <col min="7682" max="7682" width="10.88671875" customWidth="1"/>
    <col min="7683" max="7683" width="3.109375" customWidth="1"/>
    <col min="7684" max="7684" width="11" customWidth="1"/>
    <col min="7685" max="7685" width="5" customWidth="1"/>
    <col min="7686" max="7686" width="9.6640625" customWidth="1"/>
    <col min="7687" max="7687" width="3.109375" customWidth="1"/>
    <col min="7688" max="7688" width="12.6640625" bestFit="1" customWidth="1"/>
    <col min="7690" max="7690" width="10.44140625" bestFit="1" customWidth="1"/>
    <col min="7692" max="7692" width="9.44140625" bestFit="1" customWidth="1"/>
    <col min="7696" max="7696" width="9.44140625" bestFit="1" customWidth="1"/>
    <col min="7937" max="7937" width="11.109375" customWidth="1"/>
    <col min="7938" max="7938" width="10.88671875" customWidth="1"/>
    <col min="7939" max="7939" width="3.109375" customWidth="1"/>
    <col min="7940" max="7940" width="11" customWidth="1"/>
    <col min="7941" max="7941" width="5" customWidth="1"/>
    <col min="7942" max="7942" width="9.6640625" customWidth="1"/>
    <col min="7943" max="7943" width="3.109375" customWidth="1"/>
    <col min="7944" max="7944" width="12.6640625" bestFit="1" customWidth="1"/>
    <col min="7946" max="7946" width="10.44140625" bestFit="1" customWidth="1"/>
    <col min="7948" max="7948" width="9.44140625" bestFit="1" customWidth="1"/>
    <col min="7952" max="7952" width="9.44140625" bestFit="1" customWidth="1"/>
    <col min="8193" max="8193" width="11.109375" customWidth="1"/>
    <col min="8194" max="8194" width="10.88671875" customWidth="1"/>
    <col min="8195" max="8195" width="3.109375" customWidth="1"/>
    <col min="8196" max="8196" width="11" customWidth="1"/>
    <col min="8197" max="8197" width="5" customWidth="1"/>
    <col min="8198" max="8198" width="9.6640625" customWidth="1"/>
    <col min="8199" max="8199" width="3.109375" customWidth="1"/>
    <col min="8200" max="8200" width="12.6640625" bestFit="1" customWidth="1"/>
    <col min="8202" max="8202" width="10.44140625" bestFit="1" customWidth="1"/>
    <col min="8204" max="8204" width="9.44140625" bestFit="1" customWidth="1"/>
    <col min="8208" max="8208" width="9.44140625" bestFit="1" customWidth="1"/>
    <col min="8449" max="8449" width="11.109375" customWidth="1"/>
    <col min="8450" max="8450" width="10.88671875" customWidth="1"/>
    <col min="8451" max="8451" width="3.109375" customWidth="1"/>
    <col min="8452" max="8452" width="11" customWidth="1"/>
    <col min="8453" max="8453" width="5" customWidth="1"/>
    <col min="8454" max="8454" width="9.6640625" customWidth="1"/>
    <col min="8455" max="8455" width="3.109375" customWidth="1"/>
    <col min="8456" max="8456" width="12.6640625" bestFit="1" customWidth="1"/>
    <col min="8458" max="8458" width="10.44140625" bestFit="1" customWidth="1"/>
    <col min="8460" max="8460" width="9.44140625" bestFit="1" customWidth="1"/>
    <col min="8464" max="8464" width="9.44140625" bestFit="1" customWidth="1"/>
    <col min="8705" max="8705" width="11.109375" customWidth="1"/>
    <col min="8706" max="8706" width="10.88671875" customWidth="1"/>
    <col min="8707" max="8707" width="3.109375" customWidth="1"/>
    <col min="8708" max="8708" width="11" customWidth="1"/>
    <col min="8709" max="8709" width="5" customWidth="1"/>
    <col min="8710" max="8710" width="9.6640625" customWidth="1"/>
    <col min="8711" max="8711" width="3.109375" customWidth="1"/>
    <col min="8712" max="8712" width="12.6640625" bestFit="1" customWidth="1"/>
    <col min="8714" max="8714" width="10.44140625" bestFit="1" customWidth="1"/>
    <col min="8716" max="8716" width="9.44140625" bestFit="1" customWidth="1"/>
    <col min="8720" max="8720" width="9.44140625" bestFit="1" customWidth="1"/>
    <col min="8961" max="8961" width="11.109375" customWidth="1"/>
    <col min="8962" max="8962" width="10.88671875" customWidth="1"/>
    <col min="8963" max="8963" width="3.109375" customWidth="1"/>
    <col min="8964" max="8964" width="11" customWidth="1"/>
    <col min="8965" max="8965" width="5" customWidth="1"/>
    <col min="8966" max="8966" width="9.6640625" customWidth="1"/>
    <col min="8967" max="8967" width="3.109375" customWidth="1"/>
    <col min="8968" max="8968" width="12.6640625" bestFit="1" customWidth="1"/>
    <col min="8970" max="8970" width="10.44140625" bestFit="1" customWidth="1"/>
    <col min="8972" max="8972" width="9.44140625" bestFit="1" customWidth="1"/>
    <col min="8976" max="8976" width="9.44140625" bestFit="1" customWidth="1"/>
    <col min="9217" max="9217" width="11.109375" customWidth="1"/>
    <col min="9218" max="9218" width="10.88671875" customWidth="1"/>
    <col min="9219" max="9219" width="3.109375" customWidth="1"/>
    <col min="9220" max="9220" width="11" customWidth="1"/>
    <col min="9221" max="9221" width="5" customWidth="1"/>
    <col min="9222" max="9222" width="9.6640625" customWidth="1"/>
    <col min="9223" max="9223" width="3.109375" customWidth="1"/>
    <col min="9224" max="9224" width="12.6640625" bestFit="1" customWidth="1"/>
    <col min="9226" max="9226" width="10.44140625" bestFit="1" customWidth="1"/>
    <col min="9228" max="9228" width="9.44140625" bestFit="1" customWidth="1"/>
    <col min="9232" max="9232" width="9.44140625" bestFit="1" customWidth="1"/>
    <col min="9473" max="9473" width="11.109375" customWidth="1"/>
    <col min="9474" max="9474" width="10.88671875" customWidth="1"/>
    <col min="9475" max="9475" width="3.109375" customWidth="1"/>
    <col min="9476" max="9476" width="11" customWidth="1"/>
    <col min="9477" max="9477" width="5" customWidth="1"/>
    <col min="9478" max="9478" width="9.6640625" customWidth="1"/>
    <col min="9479" max="9479" width="3.109375" customWidth="1"/>
    <col min="9480" max="9480" width="12.6640625" bestFit="1" customWidth="1"/>
    <col min="9482" max="9482" width="10.44140625" bestFit="1" customWidth="1"/>
    <col min="9484" max="9484" width="9.44140625" bestFit="1" customWidth="1"/>
    <col min="9488" max="9488" width="9.44140625" bestFit="1" customWidth="1"/>
    <col min="9729" max="9729" width="11.109375" customWidth="1"/>
    <col min="9730" max="9730" width="10.88671875" customWidth="1"/>
    <col min="9731" max="9731" width="3.109375" customWidth="1"/>
    <col min="9732" max="9732" width="11" customWidth="1"/>
    <col min="9733" max="9733" width="5" customWidth="1"/>
    <col min="9734" max="9734" width="9.6640625" customWidth="1"/>
    <col min="9735" max="9735" width="3.109375" customWidth="1"/>
    <col min="9736" max="9736" width="12.6640625" bestFit="1" customWidth="1"/>
    <col min="9738" max="9738" width="10.44140625" bestFit="1" customWidth="1"/>
    <col min="9740" max="9740" width="9.44140625" bestFit="1" customWidth="1"/>
    <col min="9744" max="9744" width="9.44140625" bestFit="1" customWidth="1"/>
    <col min="9985" max="9985" width="11.109375" customWidth="1"/>
    <col min="9986" max="9986" width="10.88671875" customWidth="1"/>
    <col min="9987" max="9987" width="3.109375" customWidth="1"/>
    <col min="9988" max="9988" width="11" customWidth="1"/>
    <col min="9989" max="9989" width="5" customWidth="1"/>
    <col min="9990" max="9990" width="9.6640625" customWidth="1"/>
    <col min="9991" max="9991" width="3.109375" customWidth="1"/>
    <col min="9992" max="9992" width="12.6640625" bestFit="1" customWidth="1"/>
    <col min="9994" max="9994" width="10.44140625" bestFit="1" customWidth="1"/>
    <col min="9996" max="9996" width="9.44140625" bestFit="1" customWidth="1"/>
    <col min="10000" max="10000" width="9.44140625" bestFit="1" customWidth="1"/>
    <col min="10241" max="10241" width="11.109375" customWidth="1"/>
    <col min="10242" max="10242" width="10.88671875" customWidth="1"/>
    <col min="10243" max="10243" width="3.109375" customWidth="1"/>
    <col min="10244" max="10244" width="11" customWidth="1"/>
    <col min="10245" max="10245" width="5" customWidth="1"/>
    <col min="10246" max="10246" width="9.6640625" customWidth="1"/>
    <col min="10247" max="10247" width="3.109375" customWidth="1"/>
    <col min="10248" max="10248" width="12.6640625" bestFit="1" customWidth="1"/>
    <col min="10250" max="10250" width="10.44140625" bestFit="1" customWidth="1"/>
    <col min="10252" max="10252" width="9.44140625" bestFit="1" customWidth="1"/>
    <col min="10256" max="10256" width="9.44140625" bestFit="1" customWidth="1"/>
    <col min="10497" max="10497" width="11.109375" customWidth="1"/>
    <col min="10498" max="10498" width="10.88671875" customWidth="1"/>
    <col min="10499" max="10499" width="3.109375" customWidth="1"/>
    <col min="10500" max="10500" width="11" customWidth="1"/>
    <col min="10501" max="10501" width="5" customWidth="1"/>
    <col min="10502" max="10502" width="9.6640625" customWidth="1"/>
    <col min="10503" max="10503" width="3.109375" customWidth="1"/>
    <col min="10504" max="10504" width="12.6640625" bestFit="1" customWidth="1"/>
    <col min="10506" max="10506" width="10.44140625" bestFit="1" customWidth="1"/>
    <col min="10508" max="10508" width="9.44140625" bestFit="1" customWidth="1"/>
    <col min="10512" max="10512" width="9.44140625" bestFit="1" customWidth="1"/>
    <col min="10753" max="10753" width="11.109375" customWidth="1"/>
    <col min="10754" max="10754" width="10.88671875" customWidth="1"/>
    <col min="10755" max="10755" width="3.109375" customWidth="1"/>
    <col min="10756" max="10756" width="11" customWidth="1"/>
    <col min="10757" max="10757" width="5" customWidth="1"/>
    <col min="10758" max="10758" width="9.6640625" customWidth="1"/>
    <col min="10759" max="10759" width="3.109375" customWidth="1"/>
    <col min="10760" max="10760" width="12.6640625" bestFit="1" customWidth="1"/>
    <col min="10762" max="10762" width="10.44140625" bestFit="1" customWidth="1"/>
    <col min="10764" max="10764" width="9.44140625" bestFit="1" customWidth="1"/>
    <col min="10768" max="10768" width="9.44140625" bestFit="1" customWidth="1"/>
    <col min="11009" max="11009" width="11.109375" customWidth="1"/>
    <col min="11010" max="11010" width="10.88671875" customWidth="1"/>
    <col min="11011" max="11011" width="3.109375" customWidth="1"/>
    <col min="11012" max="11012" width="11" customWidth="1"/>
    <col min="11013" max="11013" width="5" customWidth="1"/>
    <col min="11014" max="11014" width="9.6640625" customWidth="1"/>
    <col min="11015" max="11015" width="3.109375" customWidth="1"/>
    <col min="11016" max="11016" width="12.6640625" bestFit="1" customWidth="1"/>
    <col min="11018" max="11018" width="10.44140625" bestFit="1" customWidth="1"/>
    <col min="11020" max="11020" width="9.44140625" bestFit="1" customWidth="1"/>
    <col min="11024" max="11024" width="9.44140625" bestFit="1" customWidth="1"/>
    <col min="11265" max="11265" width="11.109375" customWidth="1"/>
    <col min="11266" max="11266" width="10.88671875" customWidth="1"/>
    <col min="11267" max="11267" width="3.109375" customWidth="1"/>
    <col min="11268" max="11268" width="11" customWidth="1"/>
    <col min="11269" max="11269" width="5" customWidth="1"/>
    <col min="11270" max="11270" width="9.6640625" customWidth="1"/>
    <col min="11271" max="11271" width="3.109375" customWidth="1"/>
    <col min="11272" max="11272" width="12.6640625" bestFit="1" customWidth="1"/>
    <col min="11274" max="11274" width="10.44140625" bestFit="1" customWidth="1"/>
    <col min="11276" max="11276" width="9.44140625" bestFit="1" customWidth="1"/>
    <col min="11280" max="11280" width="9.44140625" bestFit="1" customWidth="1"/>
    <col min="11521" max="11521" width="11.109375" customWidth="1"/>
    <col min="11522" max="11522" width="10.88671875" customWidth="1"/>
    <col min="11523" max="11523" width="3.109375" customWidth="1"/>
    <col min="11524" max="11524" width="11" customWidth="1"/>
    <col min="11525" max="11525" width="5" customWidth="1"/>
    <col min="11526" max="11526" width="9.6640625" customWidth="1"/>
    <col min="11527" max="11527" width="3.109375" customWidth="1"/>
    <col min="11528" max="11528" width="12.6640625" bestFit="1" customWidth="1"/>
    <col min="11530" max="11530" width="10.44140625" bestFit="1" customWidth="1"/>
    <col min="11532" max="11532" width="9.44140625" bestFit="1" customWidth="1"/>
    <col min="11536" max="11536" width="9.44140625" bestFit="1" customWidth="1"/>
    <col min="11777" max="11777" width="11.109375" customWidth="1"/>
    <col min="11778" max="11778" width="10.88671875" customWidth="1"/>
    <col min="11779" max="11779" width="3.109375" customWidth="1"/>
    <col min="11780" max="11780" width="11" customWidth="1"/>
    <col min="11781" max="11781" width="5" customWidth="1"/>
    <col min="11782" max="11782" width="9.6640625" customWidth="1"/>
    <col min="11783" max="11783" width="3.109375" customWidth="1"/>
    <col min="11784" max="11784" width="12.6640625" bestFit="1" customWidth="1"/>
    <col min="11786" max="11786" width="10.44140625" bestFit="1" customWidth="1"/>
    <col min="11788" max="11788" width="9.44140625" bestFit="1" customWidth="1"/>
    <col min="11792" max="11792" width="9.44140625" bestFit="1" customWidth="1"/>
    <col min="12033" max="12033" width="11.109375" customWidth="1"/>
    <col min="12034" max="12034" width="10.88671875" customWidth="1"/>
    <col min="12035" max="12035" width="3.109375" customWidth="1"/>
    <col min="12036" max="12036" width="11" customWidth="1"/>
    <col min="12037" max="12037" width="5" customWidth="1"/>
    <col min="12038" max="12038" width="9.6640625" customWidth="1"/>
    <col min="12039" max="12039" width="3.109375" customWidth="1"/>
    <col min="12040" max="12040" width="12.6640625" bestFit="1" customWidth="1"/>
    <col min="12042" max="12042" width="10.44140625" bestFit="1" customWidth="1"/>
    <col min="12044" max="12044" width="9.44140625" bestFit="1" customWidth="1"/>
    <col min="12048" max="12048" width="9.44140625" bestFit="1" customWidth="1"/>
    <col min="12289" max="12289" width="11.109375" customWidth="1"/>
    <col min="12290" max="12290" width="10.88671875" customWidth="1"/>
    <col min="12291" max="12291" width="3.109375" customWidth="1"/>
    <col min="12292" max="12292" width="11" customWidth="1"/>
    <col min="12293" max="12293" width="5" customWidth="1"/>
    <col min="12294" max="12294" width="9.6640625" customWidth="1"/>
    <col min="12295" max="12295" width="3.109375" customWidth="1"/>
    <col min="12296" max="12296" width="12.6640625" bestFit="1" customWidth="1"/>
    <col min="12298" max="12298" width="10.44140625" bestFit="1" customWidth="1"/>
    <col min="12300" max="12300" width="9.44140625" bestFit="1" customWidth="1"/>
    <col min="12304" max="12304" width="9.44140625" bestFit="1" customWidth="1"/>
    <col min="12545" max="12545" width="11.109375" customWidth="1"/>
    <col min="12546" max="12546" width="10.88671875" customWidth="1"/>
    <col min="12547" max="12547" width="3.109375" customWidth="1"/>
    <col min="12548" max="12548" width="11" customWidth="1"/>
    <col min="12549" max="12549" width="5" customWidth="1"/>
    <col min="12550" max="12550" width="9.6640625" customWidth="1"/>
    <col min="12551" max="12551" width="3.109375" customWidth="1"/>
    <col min="12552" max="12552" width="12.6640625" bestFit="1" customWidth="1"/>
    <col min="12554" max="12554" width="10.44140625" bestFit="1" customWidth="1"/>
    <col min="12556" max="12556" width="9.44140625" bestFit="1" customWidth="1"/>
    <col min="12560" max="12560" width="9.44140625" bestFit="1" customWidth="1"/>
    <col min="12801" max="12801" width="11.109375" customWidth="1"/>
    <col min="12802" max="12802" width="10.88671875" customWidth="1"/>
    <col min="12803" max="12803" width="3.109375" customWidth="1"/>
    <col min="12804" max="12804" width="11" customWidth="1"/>
    <col min="12805" max="12805" width="5" customWidth="1"/>
    <col min="12806" max="12806" width="9.6640625" customWidth="1"/>
    <col min="12807" max="12807" width="3.109375" customWidth="1"/>
    <col min="12808" max="12808" width="12.6640625" bestFit="1" customWidth="1"/>
    <col min="12810" max="12810" width="10.44140625" bestFit="1" customWidth="1"/>
    <col min="12812" max="12812" width="9.44140625" bestFit="1" customWidth="1"/>
    <col min="12816" max="12816" width="9.44140625" bestFit="1" customWidth="1"/>
    <col min="13057" max="13057" width="11.109375" customWidth="1"/>
    <col min="13058" max="13058" width="10.88671875" customWidth="1"/>
    <col min="13059" max="13059" width="3.109375" customWidth="1"/>
    <col min="13060" max="13060" width="11" customWidth="1"/>
    <col min="13061" max="13061" width="5" customWidth="1"/>
    <col min="13062" max="13062" width="9.6640625" customWidth="1"/>
    <col min="13063" max="13063" width="3.109375" customWidth="1"/>
    <col min="13064" max="13064" width="12.6640625" bestFit="1" customWidth="1"/>
    <col min="13066" max="13066" width="10.44140625" bestFit="1" customWidth="1"/>
    <col min="13068" max="13068" width="9.44140625" bestFit="1" customWidth="1"/>
    <col min="13072" max="13072" width="9.44140625" bestFit="1" customWidth="1"/>
    <col min="13313" max="13313" width="11.109375" customWidth="1"/>
    <col min="13314" max="13314" width="10.88671875" customWidth="1"/>
    <col min="13315" max="13315" width="3.109375" customWidth="1"/>
    <col min="13316" max="13316" width="11" customWidth="1"/>
    <col min="13317" max="13317" width="5" customWidth="1"/>
    <col min="13318" max="13318" width="9.6640625" customWidth="1"/>
    <col min="13319" max="13319" width="3.109375" customWidth="1"/>
    <col min="13320" max="13320" width="12.6640625" bestFit="1" customWidth="1"/>
    <col min="13322" max="13322" width="10.44140625" bestFit="1" customWidth="1"/>
    <col min="13324" max="13324" width="9.44140625" bestFit="1" customWidth="1"/>
    <col min="13328" max="13328" width="9.44140625" bestFit="1" customWidth="1"/>
    <col min="13569" max="13569" width="11.109375" customWidth="1"/>
    <col min="13570" max="13570" width="10.88671875" customWidth="1"/>
    <col min="13571" max="13571" width="3.109375" customWidth="1"/>
    <col min="13572" max="13572" width="11" customWidth="1"/>
    <col min="13573" max="13573" width="5" customWidth="1"/>
    <col min="13574" max="13574" width="9.6640625" customWidth="1"/>
    <col min="13575" max="13575" width="3.109375" customWidth="1"/>
    <col min="13576" max="13576" width="12.6640625" bestFit="1" customWidth="1"/>
    <col min="13578" max="13578" width="10.44140625" bestFit="1" customWidth="1"/>
    <col min="13580" max="13580" width="9.44140625" bestFit="1" customWidth="1"/>
    <col min="13584" max="13584" width="9.44140625" bestFit="1" customWidth="1"/>
    <col min="13825" max="13825" width="11.109375" customWidth="1"/>
    <col min="13826" max="13826" width="10.88671875" customWidth="1"/>
    <col min="13827" max="13827" width="3.109375" customWidth="1"/>
    <col min="13828" max="13828" width="11" customWidth="1"/>
    <col min="13829" max="13829" width="5" customWidth="1"/>
    <col min="13830" max="13830" width="9.6640625" customWidth="1"/>
    <col min="13831" max="13831" width="3.109375" customWidth="1"/>
    <col min="13832" max="13832" width="12.6640625" bestFit="1" customWidth="1"/>
    <col min="13834" max="13834" width="10.44140625" bestFit="1" customWidth="1"/>
    <col min="13836" max="13836" width="9.44140625" bestFit="1" customWidth="1"/>
    <col min="13840" max="13840" width="9.44140625" bestFit="1" customWidth="1"/>
    <col min="14081" max="14081" width="11.109375" customWidth="1"/>
    <col min="14082" max="14082" width="10.88671875" customWidth="1"/>
    <col min="14083" max="14083" width="3.109375" customWidth="1"/>
    <col min="14084" max="14084" width="11" customWidth="1"/>
    <col min="14085" max="14085" width="5" customWidth="1"/>
    <col min="14086" max="14086" width="9.6640625" customWidth="1"/>
    <col min="14087" max="14087" width="3.109375" customWidth="1"/>
    <col min="14088" max="14088" width="12.6640625" bestFit="1" customWidth="1"/>
    <col min="14090" max="14090" width="10.44140625" bestFit="1" customWidth="1"/>
    <col min="14092" max="14092" width="9.44140625" bestFit="1" customWidth="1"/>
    <col min="14096" max="14096" width="9.44140625" bestFit="1" customWidth="1"/>
    <col min="14337" max="14337" width="11.109375" customWidth="1"/>
    <col min="14338" max="14338" width="10.88671875" customWidth="1"/>
    <col min="14339" max="14339" width="3.109375" customWidth="1"/>
    <col min="14340" max="14340" width="11" customWidth="1"/>
    <col min="14341" max="14341" width="5" customWidth="1"/>
    <col min="14342" max="14342" width="9.6640625" customWidth="1"/>
    <col min="14343" max="14343" width="3.109375" customWidth="1"/>
    <col min="14344" max="14344" width="12.6640625" bestFit="1" customWidth="1"/>
    <col min="14346" max="14346" width="10.44140625" bestFit="1" customWidth="1"/>
    <col min="14348" max="14348" width="9.44140625" bestFit="1" customWidth="1"/>
    <col min="14352" max="14352" width="9.44140625" bestFit="1" customWidth="1"/>
    <col min="14593" max="14593" width="11.109375" customWidth="1"/>
    <col min="14594" max="14594" width="10.88671875" customWidth="1"/>
    <col min="14595" max="14595" width="3.109375" customWidth="1"/>
    <col min="14596" max="14596" width="11" customWidth="1"/>
    <col min="14597" max="14597" width="5" customWidth="1"/>
    <col min="14598" max="14598" width="9.6640625" customWidth="1"/>
    <col min="14599" max="14599" width="3.109375" customWidth="1"/>
    <col min="14600" max="14600" width="12.6640625" bestFit="1" customWidth="1"/>
    <col min="14602" max="14602" width="10.44140625" bestFit="1" customWidth="1"/>
    <col min="14604" max="14604" width="9.44140625" bestFit="1" customWidth="1"/>
    <col min="14608" max="14608" width="9.44140625" bestFit="1" customWidth="1"/>
    <col min="14849" max="14849" width="11.109375" customWidth="1"/>
    <col min="14850" max="14850" width="10.88671875" customWidth="1"/>
    <col min="14851" max="14851" width="3.109375" customWidth="1"/>
    <col min="14852" max="14852" width="11" customWidth="1"/>
    <col min="14853" max="14853" width="5" customWidth="1"/>
    <col min="14854" max="14854" width="9.6640625" customWidth="1"/>
    <col min="14855" max="14855" width="3.109375" customWidth="1"/>
    <col min="14856" max="14856" width="12.6640625" bestFit="1" customWidth="1"/>
    <col min="14858" max="14858" width="10.44140625" bestFit="1" customWidth="1"/>
    <col min="14860" max="14860" width="9.44140625" bestFit="1" customWidth="1"/>
    <col min="14864" max="14864" width="9.44140625" bestFit="1" customWidth="1"/>
    <col min="15105" max="15105" width="11.109375" customWidth="1"/>
    <col min="15106" max="15106" width="10.88671875" customWidth="1"/>
    <col min="15107" max="15107" width="3.109375" customWidth="1"/>
    <col min="15108" max="15108" width="11" customWidth="1"/>
    <col min="15109" max="15109" width="5" customWidth="1"/>
    <col min="15110" max="15110" width="9.6640625" customWidth="1"/>
    <col min="15111" max="15111" width="3.109375" customWidth="1"/>
    <col min="15112" max="15112" width="12.6640625" bestFit="1" customWidth="1"/>
    <col min="15114" max="15114" width="10.44140625" bestFit="1" customWidth="1"/>
    <col min="15116" max="15116" width="9.44140625" bestFit="1" customWidth="1"/>
    <col min="15120" max="15120" width="9.44140625" bestFit="1" customWidth="1"/>
    <col min="15361" max="15361" width="11.109375" customWidth="1"/>
    <col min="15362" max="15362" width="10.88671875" customWidth="1"/>
    <col min="15363" max="15363" width="3.109375" customWidth="1"/>
    <col min="15364" max="15364" width="11" customWidth="1"/>
    <col min="15365" max="15365" width="5" customWidth="1"/>
    <col min="15366" max="15366" width="9.6640625" customWidth="1"/>
    <col min="15367" max="15367" width="3.109375" customWidth="1"/>
    <col min="15368" max="15368" width="12.6640625" bestFit="1" customWidth="1"/>
    <col min="15370" max="15370" width="10.44140625" bestFit="1" customWidth="1"/>
    <col min="15372" max="15372" width="9.44140625" bestFit="1" customWidth="1"/>
    <col min="15376" max="15376" width="9.44140625" bestFit="1" customWidth="1"/>
    <col min="15617" max="15617" width="11.109375" customWidth="1"/>
    <col min="15618" max="15618" width="10.88671875" customWidth="1"/>
    <col min="15619" max="15619" width="3.109375" customWidth="1"/>
    <col min="15620" max="15620" width="11" customWidth="1"/>
    <col min="15621" max="15621" width="5" customWidth="1"/>
    <col min="15622" max="15622" width="9.6640625" customWidth="1"/>
    <col min="15623" max="15623" width="3.109375" customWidth="1"/>
    <col min="15624" max="15624" width="12.6640625" bestFit="1" customWidth="1"/>
    <col min="15626" max="15626" width="10.44140625" bestFit="1" customWidth="1"/>
    <col min="15628" max="15628" width="9.44140625" bestFit="1" customWidth="1"/>
    <col min="15632" max="15632" width="9.44140625" bestFit="1" customWidth="1"/>
    <col min="15873" max="15873" width="11.109375" customWidth="1"/>
    <col min="15874" max="15874" width="10.88671875" customWidth="1"/>
    <col min="15875" max="15875" width="3.109375" customWidth="1"/>
    <col min="15876" max="15876" width="11" customWidth="1"/>
    <col min="15877" max="15877" width="5" customWidth="1"/>
    <col min="15878" max="15878" width="9.6640625" customWidth="1"/>
    <col min="15879" max="15879" width="3.109375" customWidth="1"/>
    <col min="15880" max="15880" width="12.6640625" bestFit="1" customWidth="1"/>
    <col min="15882" max="15882" width="10.44140625" bestFit="1" customWidth="1"/>
    <col min="15884" max="15884" width="9.44140625" bestFit="1" customWidth="1"/>
    <col min="15888" max="15888" width="9.44140625" bestFit="1" customWidth="1"/>
    <col min="16129" max="16129" width="11.109375" customWidth="1"/>
    <col min="16130" max="16130" width="10.88671875" customWidth="1"/>
    <col min="16131" max="16131" width="3.109375" customWidth="1"/>
    <col min="16132" max="16132" width="11" customWidth="1"/>
    <col min="16133" max="16133" width="5" customWidth="1"/>
    <col min="16134" max="16134" width="9.6640625" customWidth="1"/>
    <col min="16135" max="16135" width="3.109375" customWidth="1"/>
    <col min="16136" max="16136" width="12.6640625" bestFit="1" customWidth="1"/>
    <col min="16138" max="16138" width="10.44140625" bestFit="1" customWidth="1"/>
    <col min="16140" max="16140" width="9.44140625" bestFit="1" customWidth="1"/>
    <col min="16144" max="16144" width="9.44140625" bestFit="1" customWidth="1"/>
  </cols>
  <sheetData>
    <row r="1" spans="1:103" x14ac:dyDescent="0.3">
      <c r="A1" s="1" t="s">
        <v>173</v>
      </c>
      <c r="B1" s="1"/>
    </row>
    <row r="2" spans="1:103" x14ac:dyDescent="0.3">
      <c r="A2" s="1" t="s">
        <v>174</v>
      </c>
      <c r="B2" s="1"/>
    </row>
    <row r="3" spans="1:103" x14ac:dyDescent="0.3">
      <c r="A3" s="1" t="s">
        <v>175</v>
      </c>
      <c r="B3" s="1"/>
    </row>
    <row r="4" spans="1:103" x14ac:dyDescent="0.3">
      <c r="A4" s="1" t="s">
        <v>176</v>
      </c>
      <c r="B4" s="4"/>
      <c r="C4" s="4"/>
    </row>
    <row r="5" spans="1:103" s="1" customFormat="1" ht="13.2" x14ac:dyDescent="0.25">
      <c r="A5" s="1" t="s">
        <v>177</v>
      </c>
    </row>
    <row r="6" spans="1:103" x14ac:dyDescent="0.3">
      <c r="A6" s="4"/>
      <c r="B6" s="4"/>
      <c r="C6" s="4"/>
    </row>
    <row r="7" spans="1:103" x14ac:dyDescent="0.3">
      <c r="A7" s="4" t="s">
        <v>13</v>
      </c>
    </row>
    <row r="8" spans="1:103" x14ac:dyDescent="0.3">
      <c r="A8" s="4" t="s">
        <v>178</v>
      </c>
    </row>
    <row r="9" spans="1:103" x14ac:dyDescent="0.3">
      <c r="A9" s="4" t="s">
        <v>179</v>
      </c>
    </row>
    <row r="10" spans="1:103" s="24" customFormat="1" x14ac:dyDescent="0.3">
      <c r="A10" s="23" t="s">
        <v>180</v>
      </c>
      <c r="B10" s="24">
        <v>3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</row>
    <row r="11" spans="1:103" x14ac:dyDescent="0.3">
      <c r="A11" s="4" t="s">
        <v>168</v>
      </c>
      <c r="B11">
        <f>EXP(-B10)*B10^0/FACT(0)</f>
        <v>4.9787068367863944E-2</v>
      </c>
    </row>
    <row r="13" spans="1:103" x14ac:dyDescent="0.3">
      <c r="A13" t="s">
        <v>15</v>
      </c>
    </row>
    <row r="14" spans="1:103" x14ac:dyDescent="0.3">
      <c r="A14" t="s">
        <v>181</v>
      </c>
      <c r="B14">
        <f>POISSON(2,B10,FALSE)</f>
        <v>0.22404180765538775</v>
      </c>
      <c r="C14" s="15"/>
      <c r="E14" s="15"/>
    </row>
    <row r="16" spans="1:103" x14ac:dyDescent="0.3">
      <c r="A16" t="s">
        <v>17</v>
      </c>
    </row>
    <row r="17" spans="1:103" x14ac:dyDescent="0.3">
      <c r="A17" s="23" t="s">
        <v>180</v>
      </c>
      <c r="B17">
        <v>3</v>
      </c>
    </row>
    <row r="18" spans="1:103" x14ac:dyDescent="0.3">
      <c r="A18" t="s">
        <v>182</v>
      </c>
      <c r="B18" s="15" t="s">
        <v>183</v>
      </c>
      <c r="C18" s="15" t="s">
        <v>184</v>
      </c>
      <c r="D18" s="26">
        <f>POISSON(0,B17,FALSE)</f>
        <v>4.9787068367863944E-2</v>
      </c>
      <c r="E18" s="27" t="s">
        <v>22</v>
      </c>
      <c r="F18" s="26">
        <f>POISSON(1,B17,FALSE)</f>
        <v>0.14936120510359185</v>
      </c>
      <c r="G18" s="27" t="s">
        <v>22</v>
      </c>
      <c r="H18" s="26">
        <f>POISSON(2,B17,FALSE)</f>
        <v>0.22404180765538775</v>
      </c>
      <c r="I18" s="27" t="s">
        <v>22</v>
      </c>
      <c r="J18" s="26">
        <f>POISSON(3,B17,FALSE)</f>
        <v>0.22404180765538778</v>
      </c>
      <c r="K18" s="27" t="s">
        <v>22</v>
      </c>
      <c r="L18" s="26">
        <f>POISSON(4,B17,FALSE)</f>
        <v>0.16803135574154085</v>
      </c>
      <c r="M18" s="27" t="s">
        <v>22</v>
      </c>
      <c r="N18" s="26">
        <f>POISSON(5,B17,FALSE)</f>
        <v>0.10081881344492449</v>
      </c>
      <c r="O18" s="15" t="s">
        <v>129</v>
      </c>
      <c r="P18" s="26">
        <f>1-(D18+F18+H18+J18+L18+N18)</f>
        <v>8.3917942031303427E-2</v>
      </c>
    </row>
    <row r="23" spans="1:103" x14ac:dyDescent="0.3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</row>
    <row r="26" spans="1:103" x14ac:dyDescent="0.3"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</row>
    <row r="33" spans="1:1" x14ac:dyDescent="0.3">
      <c r="A33" s="3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sqref="A1:XFD1048576"/>
    </sheetView>
  </sheetViews>
  <sheetFormatPr defaultRowHeight="14.4" x14ac:dyDescent="0.3"/>
  <cols>
    <col min="1" max="1" width="15" customWidth="1"/>
    <col min="2" max="2" width="8.5546875" customWidth="1"/>
    <col min="3" max="3" width="8.6640625" customWidth="1"/>
    <col min="4" max="4" width="10.6640625" customWidth="1"/>
    <col min="5" max="5" width="15.33203125" customWidth="1"/>
    <col min="6" max="6" width="6.6640625" customWidth="1"/>
    <col min="7" max="7" width="6.44140625" customWidth="1"/>
    <col min="10" max="10" width="3.6640625" customWidth="1"/>
    <col min="257" max="257" width="15" customWidth="1"/>
    <col min="258" max="258" width="8.5546875" customWidth="1"/>
    <col min="259" max="259" width="8.6640625" customWidth="1"/>
    <col min="260" max="260" width="10.6640625" customWidth="1"/>
    <col min="261" max="261" width="15.33203125" customWidth="1"/>
    <col min="262" max="262" width="6.6640625" customWidth="1"/>
    <col min="263" max="263" width="6.44140625" customWidth="1"/>
    <col min="266" max="266" width="3.6640625" customWidth="1"/>
    <col min="513" max="513" width="15" customWidth="1"/>
    <col min="514" max="514" width="8.5546875" customWidth="1"/>
    <col min="515" max="515" width="8.6640625" customWidth="1"/>
    <col min="516" max="516" width="10.6640625" customWidth="1"/>
    <col min="517" max="517" width="15.33203125" customWidth="1"/>
    <col min="518" max="518" width="6.6640625" customWidth="1"/>
    <col min="519" max="519" width="6.44140625" customWidth="1"/>
    <col min="522" max="522" width="3.6640625" customWidth="1"/>
    <col min="769" max="769" width="15" customWidth="1"/>
    <col min="770" max="770" width="8.5546875" customWidth="1"/>
    <col min="771" max="771" width="8.6640625" customWidth="1"/>
    <col min="772" max="772" width="10.6640625" customWidth="1"/>
    <col min="773" max="773" width="15.33203125" customWidth="1"/>
    <col min="774" max="774" width="6.6640625" customWidth="1"/>
    <col min="775" max="775" width="6.44140625" customWidth="1"/>
    <col min="778" max="778" width="3.6640625" customWidth="1"/>
    <col min="1025" max="1025" width="15" customWidth="1"/>
    <col min="1026" max="1026" width="8.5546875" customWidth="1"/>
    <col min="1027" max="1027" width="8.6640625" customWidth="1"/>
    <col min="1028" max="1028" width="10.6640625" customWidth="1"/>
    <col min="1029" max="1029" width="15.33203125" customWidth="1"/>
    <col min="1030" max="1030" width="6.6640625" customWidth="1"/>
    <col min="1031" max="1031" width="6.44140625" customWidth="1"/>
    <col min="1034" max="1034" width="3.6640625" customWidth="1"/>
    <col min="1281" max="1281" width="15" customWidth="1"/>
    <col min="1282" max="1282" width="8.5546875" customWidth="1"/>
    <col min="1283" max="1283" width="8.6640625" customWidth="1"/>
    <col min="1284" max="1284" width="10.6640625" customWidth="1"/>
    <col min="1285" max="1285" width="15.33203125" customWidth="1"/>
    <col min="1286" max="1286" width="6.6640625" customWidth="1"/>
    <col min="1287" max="1287" width="6.44140625" customWidth="1"/>
    <col min="1290" max="1290" width="3.6640625" customWidth="1"/>
    <col min="1537" max="1537" width="15" customWidth="1"/>
    <col min="1538" max="1538" width="8.5546875" customWidth="1"/>
    <col min="1539" max="1539" width="8.6640625" customWidth="1"/>
    <col min="1540" max="1540" width="10.6640625" customWidth="1"/>
    <col min="1541" max="1541" width="15.33203125" customWidth="1"/>
    <col min="1542" max="1542" width="6.6640625" customWidth="1"/>
    <col min="1543" max="1543" width="6.44140625" customWidth="1"/>
    <col min="1546" max="1546" width="3.6640625" customWidth="1"/>
    <col min="1793" max="1793" width="15" customWidth="1"/>
    <col min="1794" max="1794" width="8.5546875" customWidth="1"/>
    <col min="1795" max="1795" width="8.6640625" customWidth="1"/>
    <col min="1796" max="1796" width="10.6640625" customWidth="1"/>
    <col min="1797" max="1797" width="15.33203125" customWidth="1"/>
    <col min="1798" max="1798" width="6.6640625" customWidth="1"/>
    <col min="1799" max="1799" width="6.44140625" customWidth="1"/>
    <col min="1802" max="1802" width="3.6640625" customWidth="1"/>
    <col min="2049" max="2049" width="15" customWidth="1"/>
    <col min="2050" max="2050" width="8.5546875" customWidth="1"/>
    <col min="2051" max="2051" width="8.6640625" customWidth="1"/>
    <col min="2052" max="2052" width="10.6640625" customWidth="1"/>
    <col min="2053" max="2053" width="15.33203125" customWidth="1"/>
    <col min="2054" max="2054" width="6.6640625" customWidth="1"/>
    <col min="2055" max="2055" width="6.44140625" customWidth="1"/>
    <col min="2058" max="2058" width="3.6640625" customWidth="1"/>
    <col min="2305" max="2305" width="15" customWidth="1"/>
    <col min="2306" max="2306" width="8.5546875" customWidth="1"/>
    <col min="2307" max="2307" width="8.6640625" customWidth="1"/>
    <col min="2308" max="2308" width="10.6640625" customWidth="1"/>
    <col min="2309" max="2309" width="15.33203125" customWidth="1"/>
    <col min="2310" max="2310" width="6.6640625" customWidth="1"/>
    <col min="2311" max="2311" width="6.44140625" customWidth="1"/>
    <col min="2314" max="2314" width="3.6640625" customWidth="1"/>
    <col min="2561" max="2561" width="15" customWidth="1"/>
    <col min="2562" max="2562" width="8.5546875" customWidth="1"/>
    <col min="2563" max="2563" width="8.6640625" customWidth="1"/>
    <col min="2564" max="2564" width="10.6640625" customWidth="1"/>
    <col min="2565" max="2565" width="15.33203125" customWidth="1"/>
    <col min="2566" max="2566" width="6.6640625" customWidth="1"/>
    <col min="2567" max="2567" width="6.44140625" customWidth="1"/>
    <col min="2570" max="2570" width="3.6640625" customWidth="1"/>
    <col min="2817" max="2817" width="15" customWidth="1"/>
    <col min="2818" max="2818" width="8.5546875" customWidth="1"/>
    <col min="2819" max="2819" width="8.6640625" customWidth="1"/>
    <col min="2820" max="2820" width="10.6640625" customWidth="1"/>
    <col min="2821" max="2821" width="15.33203125" customWidth="1"/>
    <col min="2822" max="2822" width="6.6640625" customWidth="1"/>
    <col min="2823" max="2823" width="6.44140625" customWidth="1"/>
    <col min="2826" max="2826" width="3.6640625" customWidth="1"/>
    <col min="3073" max="3073" width="15" customWidth="1"/>
    <col min="3074" max="3074" width="8.5546875" customWidth="1"/>
    <col min="3075" max="3075" width="8.6640625" customWidth="1"/>
    <col min="3076" max="3076" width="10.6640625" customWidth="1"/>
    <col min="3077" max="3077" width="15.33203125" customWidth="1"/>
    <col min="3078" max="3078" width="6.6640625" customWidth="1"/>
    <col min="3079" max="3079" width="6.44140625" customWidth="1"/>
    <col min="3082" max="3082" width="3.6640625" customWidth="1"/>
    <col min="3329" max="3329" width="15" customWidth="1"/>
    <col min="3330" max="3330" width="8.5546875" customWidth="1"/>
    <col min="3331" max="3331" width="8.6640625" customWidth="1"/>
    <col min="3332" max="3332" width="10.6640625" customWidth="1"/>
    <col min="3333" max="3333" width="15.33203125" customWidth="1"/>
    <col min="3334" max="3334" width="6.6640625" customWidth="1"/>
    <col min="3335" max="3335" width="6.44140625" customWidth="1"/>
    <col min="3338" max="3338" width="3.6640625" customWidth="1"/>
    <col min="3585" max="3585" width="15" customWidth="1"/>
    <col min="3586" max="3586" width="8.5546875" customWidth="1"/>
    <col min="3587" max="3587" width="8.6640625" customWidth="1"/>
    <col min="3588" max="3588" width="10.6640625" customWidth="1"/>
    <col min="3589" max="3589" width="15.33203125" customWidth="1"/>
    <col min="3590" max="3590" width="6.6640625" customWidth="1"/>
    <col min="3591" max="3591" width="6.44140625" customWidth="1"/>
    <col min="3594" max="3594" width="3.6640625" customWidth="1"/>
    <col min="3841" max="3841" width="15" customWidth="1"/>
    <col min="3842" max="3842" width="8.5546875" customWidth="1"/>
    <col min="3843" max="3843" width="8.6640625" customWidth="1"/>
    <col min="3844" max="3844" width="10.6640625" customWidth="1"/>
    <col min="3845" max="3845" width="15.33203125" customWidth="1"/>
    <col min="3846" max="3846" width="6.6640625" customWidth="1"/>
    <col min="3847" max="3847" width="6.44140625" customWidth="1"/>
    <col min="3850" max="3850" width="3.6640625" customWidth="1"/>
    <col min="4097" max="4097" width="15" customWidth="1"/>
    <col min="4098" max="4098" width="8.5546875" customWidth="1"/>
    <col min="4099" max="4099" width="8.6640625" customWidth="1"/>
    <col min="4100" max="4100" width="10.6640625" customWidth="1"/>
    <col min="4101" max="4101" width="15.33203125" customWidth="1"/>
    <col min="4102" max="4102" width="6.6640625" customWidth="1"/>
    <col min="4103" max="4103" width="6.44140625" customWidth="1"/>
    <col min="4106" max="4106" width="3.6640625" customWidth="1"/>
    <col min="4353" max="4353" width="15" customWidth="1"/>
    <col min="4354" max="4354" width="8.5546875" customWidth="1"/>
    <col min="4355" max="4355" width="8.6640625" customWidth="1"/>
    <col min="4356" max="4356" width="10.6640625" customWidth="1"/>
    <col min="4357" max="4357" width="15.33203125" customWidth="1"/>
    <col min="4358" max="4358" width="6.6640625" customWidth="1"/>
    <col min="4359" max="4359" width="6.44140625" customWidth="1"/>
    <col min="4362" max="4362" width="3.6640625" customWidth="1"/>
    <col min="4609" max="4609" width="15" customWidth="1"/>
    <col min="4610" max="4610" width="8.5546875" customWidth="1"/>
    <col min="4611" max="4611" width="8.6640625" customWidth="1"/>
    <col min="4612" max="4612" width="10.6640625" customWidth="1"/>
    <col min="4613" max="4613" width="15.33203125" customWidth="1"/>
    <col min="4614" max="4614" width="6.6640625" customWidth="1"/>
    <col min="4615" max="4615" width="6.44140625" customWidth="1"/>
    <col min="4618" max="4618" width="3.6640625" customWidth="1"/>
    <col min="4865" max="4865" width="15" customWidth="1"/>
    <col min="4866" max="4866" width="8.5546875" customWidth="1"/>
    <col min="4867" max="4867" width="8.6640625" customWidth="1"/>
    <col min="4868" max="4868" width="10.6640625" customWidth="1"/>
    <col min="4869" max="4869" width="15.33203125" customWidth="1"/>
    <col min="4870" max="4870" width="6.6640625" customWidth="1"/>
    <col min="4871" max="4871" width="6.44140625" customWidth="1"/>
    <col min="4874" max="4874" width="3.6640625" customWidth="1"/>
    <col min="5121" max="5121" width="15" customWidth="1"/>
    <col min="5122" max="5122" width="8.5546875" customWidth="1"/>
    <col min="5123" max="5123" width="8.6640625" customWidth="1"/>
    <col min="5124" max="5124" width="10.6640625" customWidth="1"/>
    <col min="5125" max="5125" width="15.33203125" customWidth="1"/>
    <col min="5126" max="5126" width="6.6640625" customWidth="1"/>
    <col min="5127" max="5127" width="6.44140625" customWidth="1"/>
    <col min="5130" max="5130" width="3.6640625" customWidth="1"/>
    <col min="5377" max="5377" width="15" customWidth="1"/>
    <col min="5378" max="5378" width="8.5546875" customWidth="1"/>
    <col min="5379" max="5379" width="8.6640625" customWidth="1"/>
    <col min="5380" max="5380" width="10.6640625" customWidth="1"/>
    <col min="5381" max="5381" width="15.33203125" customWidth="1"/>
    <col min="5382" max="5382" width="6.6640625" customWidth="1"/>
    <col min="5383" max="5383" width="6.44140625" customWidth="1"/>
    <col min="5386" max="5386" width="3.6640625" customWidth="1"/>
    <col min="5633" max="5633" width="15" customWidth="1"/>
    <col min="5634" max="5634" width="8.5546875" customWidth="1"/>
    <col min="5635" max="5635" width="8.6640625" customWidth="1"/>
    <col min="5636" max="5636" width="10.6640625" customWidth="1"/>
    <col min="5637" max="5637" width="15.33203125" customWidth="1"/>
    <col min="5638" max="5638" width="6.6640625" customWidth="1"/>
    <col min="5639" max="5639" width="6.44140625" customWidth="1"/>
    <col min="5642" max="5642" width="3.6640625" customWidth="1"/>
    <col min="5889" max="5889" width="15" customWidth="1"/>
    <col min="5890" max="5890" width="8.5546875" customWidth="1"/>
    <col min="5891" max="5891" width="8.6640625" customWidth="1"/>
    <col min="5892" max="5892" width="10.6640625" customWidth="1"/>
    <col min="5893" max="5893" width="15.33203125" customWidth="1"/>
    <col min="5894" max="5894" width="6.6640625" customWidth="1"/>
    <col min="5895" max="5895" width="6.44140625" customWidth="1"/>
    <col min="5898" max="5898" width="3.6640625" customWidth="1"/>
    <col min="6145" max="6145" width="15" customWidth="1"/>
    <col min="6146" max="6146" width="8.5546875" customWidth="1"/>
    <col min="6147" max="6147" width="8.6640625" customWidth="1"/>
    <col min="6148" max="6148" width="10.6640625" customWidth="1"/>
    <col min="6149" max="6149" width="15.33203125" customWidth="1"/>
    <col min="6150" max="6150" width="6.6640625" customWidth="1"/>
    <col min="6151" max="6151" width="6.44140625" customWidth="1"/>
    <col min="6154" max="6154" width="3.6640625" customWidth="1"/>
    <col min="6401" max="6401" width="15" customWidth="1"/>
    <col min="6402" max="6402" width="8.5546875" customWidth="1"/>
    <col min="6403" max="6403" width="8.6640625" customWidth="1"/>
    <col min="6404" max="6404" width="10.6640625" customWidth="1"/>
    <col min="6405" max="6405" width="15.33203125" customWidth="1"/>
    <col min="6406" max="6406" width="6.6640625" customWidth="1"/>
    <col min="6407" max="6407" width="6.44140625" customWidth="1"/>
    <col min="6410" max="6410" width="3.6640625" customWidth="1"/>
    <col min="6657" max="6657" width="15" customWidth="1"/>
    <col min="6658" max="6658" width="8.5546875" customWidth="1"/>
    <col min="6659" max="6659" width="8.6640625" customWidth="1"/>
    <col min="6660" max="6660" width="10.6640625" customWidth="1"/>
    <col min="6661" max="6661" width="15.33203125" customWidth="1"/>
    <col min="6662" max="6662" width="6.6640625" customWidth="1"/>
    <col min="6663" max="6663" width="6.44140625" customWidth="1"/>
    <col min="6666" max="6666" width="3.6640625" customWidth="1"/>
    <col min="6913" max="6913" width="15" customWidth="1"/>
    <col min="6914" max="6914" width="8.5546875" customWidth="1"/>
    <col min="6915" max="6915" width="8.6640625" customWidth="1"/>
    <col min="6916" max="6916" width="10.6640625" customWidth="1"/>
    <col min="6917" max="6917" width="15.33203125" customWidth="1"/>
    <col min="6918" max="6918" width="6.6640625" customWidth="1"/>
    <col min="6919" max="6919" width="6.44140625" customWidth="1"/>
    <col min="6922" max="6922" width="3.6640625" customWidth="1"/>
    <col min="7169" max="7169" width="15" customWidth="1"/>
    <col min="7170" max="7170" width="8.5546875" customWidth="1"/>
    <col min="7171" max="7171" width="8.6640625" customWidth="1"/>
    <col min="7172" max="7172" width="10.6640625" customWidth="1"/>
    <col min="7173" max="7173" width="15.33203125" customWidth="1"/>
    <col min="7174" max="7174" width="6.6640625" customWidth="1"/>
    <col min="7175" max="7175" width="6.44140625" customWidth="1"/>
    <col min="7178" max="7178" width="3.6640625" customWidth="1"/>
    <col min="7425" max="7425" width="15" customWidth="1"/>
    <col min="7426" max="7426" width="8.5546875" customWidth="1"/>
    <col min="7427" max="7427" width="8.6640625" customWidth="1"/>
    <col min="7428" max="7428" width="10.6640625" customWidth="1"/>
    <col min="7429" max="7429" width="15.33203125" customWidth="1"/>
    <col min="7430" max="7430" width="6.6640625" customWidth="1"/>
    <col min="7431" max="7431" width="6.44140625" customWidth="1"/>
    <col min="7434" max="7434" width="3.6640625" customWidth="1"/>
    <col min="7681" max="7681" width="15" customWidth="1"/>
    <col min="7682" max="7682" width="8.5546875" customWidth="1"/>
    <col min="7683" max="7683" width="8.6640625" customWidth="1"/>
    <col min="7684" max="7684" width="10.6640625" customWidth="1"/>
    <col min="7685" max="7685" width="15.33203125" customWidth="1"/>
    <col min="7686" max="7686" width="6.6640625" customWidth="1"/>
    <col min="7687" max="7687" width="6.44140625" customWidth="1"/>
    <col min="7690" max="7690" width="3.6640625" customWidth="1"/>
    <col min="7937" max="7937" width="15" customWidth="1"/>
    <col min="7938" max="7938" width="8.5546875" customWidth="1"/>
    <col min="7939" max="7939" width="8.6640625" customWidth="1"/>
    <col min="7940" max="7940" width="10.6640625" customWidth="1"/>
    <col min="7941" max="7941" width="15.33203125" customWidth="1"/>
    <col min="7942" max="7942" width="6.6640625" customWidth="1"/>
    <col min="7943" max="7943" width="6.44140625" customWidth="1"/>
    <col min="7946" max="7946" width="3.6640625" customWidth="1"/>
    <col min="8193" max="8193" width="15" customWidth="1"/>
    <col min="8194" max="8194" width="8.5546875" customWidth="1"/>
    <col min="8195" max="8195" width="8.6640625" customWidth="1"/>
    <col min="8196" max="8196" width="10.6640625" customWidth="1"/>
    <col min="8197" max="8197" width="15.33203125" customWidth="1"/>
    <col min="8198" max="8198" width="6.6640625" customWidth="1"/>
    <col min="8199" max="8199" width="6.44140625" customWidth="1"/>
    <col min="8202" max="8202" width="3.6640625" customWidth="1"/>
    <col min="8449" max="8449" width="15" customWidth="1"/>
    <col min="8450" max="8450" width="8.5546875" customWidth="1"/>
    <col min="8451" max="8451" width="8.6640625" customWidth="1"/>
    <col min="8452" max="8452" width="10.6640625" customWidth="1"/>
    <col min="8453" max="8453" width="15.33203125" customWidth="1"/>
    <col min="8454" max="8454" width="6.6640625" customWidth="1"/>
    <col min="8455" max="8455" width="6.44140625" customWidth="1"/>
    <col min="8458" max="8458" width="3.6640625" customWidth="1"/>
    <col min="8705" max="8705" width="15" customWidth="1"/>
    <col min="8706" max="8706" width="8.5546875" customWidth="1"/>
    <col min="8707" max="8707" width="8.6640625" customWidth="1"/>
    <col min="8708" max="8708" width="10.6640625" customWidth="1"/>
    <col min="8709" max="8709" width="15.33203125" customWidth="1"/>
    <col min="8710" max="8710" width="6.6640625" customWidth="1"/>
    <col min="8711" max="8711" width="6.44140625" customWidth="1"/>
    <col min="8714" max="8714" width="3.6640625" customWidth="1"/>
    <col min="8961" max="8961" width="15" customWidth="1"/>
    <col min="8962" max="8962" width="8.5546875" customWidth="1"/>
    <col min="8963" max="8963" width="8.6640625" customWidth="1"/>
    <col min="8964" max="8964" width="10.6640625" customWidth="1"/>
    <col min="8965" max="8965" width="15.33203125" customWidth="1"/>
    <col min="8966" max="8966" width="6.6640625" customWidth="1"/>
    <col min="8967" max="8967" width="6.44140625" customWidth="1"/>
    <col min="8970" max="8970" width="3.6640625" customWidth="1"/>
    <col min="9217" max="9217" width="15" customWidth="1"/>
    <col min="9218" max="9218" width="8.5546875" customWidth="1"/>
    <col min="9219" max="9219" width="8.6640625" customWidth="1"/>
    <col min="9220" max="9220" width="10.6640625" customWidth="1"/>
    <col min="9221" max="9221" width="15.33203125" customWidth="1"/>
    <col min="9222" max="9222" width="6.6640625" customWidth="1"/>
    <col min="9223" max="9223" width="6.44140625" customWidth="1"/>
    <col min="9226" max="9226" width="3.6640625" customWidth="1"/>
    <col min="9473" max="9473" width="15" customWidth="1"/>
    <col min="9474" max="9474" width="8.5546875" customWidth="1"/>
    <col min="9475" max="9475" width="8.6640625" customWidth="1"/>
    <col min="9476" max="9476" width="10.6640625" customWidth="1"/>
    <col min="9477" max="9477" width="15.33203125" customWidth="1"/>
    <col min="9478" max="9478" width="6.6640625" customWidth="1"/>
    <col min="9479" max="9479" width="6.44140625" customWidth="1"/>
    <col min="9482" max="9482" width="3.6640625" customWidth="1"/>
    <col min="9729" max="9729" width="15" customWidth="1"/>
    <col min="9730" max="9730" width="8.5546875" customWidth="1"/>
    <col min="9731" max="9731" width="8.6640625" customWidth="1"/>
    <col min="9732" max="9732" width="10.6640625" customWidth="1"/>
    <col min="9733" max="9733" width="15.33203125" customWidth="1"/>
    <col min="9734" max="9734" width="6.6640625" customWidth="1"/>
    <col min="9735" max="9735" width="6.44140625" customWidth="1"/>
    <col min="9738" max="9738" width="3.6640625" customWidth="1"/>
    <col min="9985" max="9985" width="15" customWidth="1"/>
    <col min="9986" max="9986" width="8.5546875" customWidth="1"/>
    <col min="9987" max="9987" width="8.6640625" customWidth="1"/>
    <col min="9988" max="9988" width="10.6640625" customWidth="1"/>
    <col min="9989" max="9989" width="15.33203125" customWidth="1"/>
    <col min="9990" max="9990" width="6.6640625" customWidth="1"/>
    <col min="9991" max="9991" width="6.44140625" customWidth="1"/>
    <col min="9994" max="9994" width="3.6640625" customWidth="1"/>
    <col min="10241" max="10241" width="15" customWidth="1"/>
    <col min="10242" max="10242" width="8.5546875" customWidth="1"/>
    <col min="10243" max="10243" width="8.6640625" customWidth="1"/>
    <col min="10244" max="10244" width="10.6640625" customWidth="1"/>
    <col min="10245" max="10245" width="15.33203125" customWidth="1"/>
    <col min="10246" max="10246" width="6.6640625" customWidth="1"/>
    <col min="10247" max="10247" width="6.44140625" customWidth="1"/>
    <col min="10250" max="10250" width="3.6640625" customWidth="1"/>
    <col min="10497" max="10497" width="15" customWidth="1"/>
    <col min="10498" max="10498" width="8.5546875" customWidth="1"/>
    <col min="10499" max="10499" width="8.6640625" customWidth="1"/>
    <col min="10500" max="10500" width="10.6640625" customWidth="1"/>
    <col min="10501" max="10501" width="15.33203125" customWidth="1"/>
    <col min="10502" max="10502" width="6.6640625" customWidth="1"/>
    <col min="10503" max="10503" width="6.44140625" customWidth="1"/>
    <col min="10506" max="10506" width="3.6640625" customWidth="1"/>
    <col min="10753" max="10753" width="15" customWidth="1"/>
    <col min="10754" max="10754" width="8.5546875" customWidth="1"/>
    <col min="10755" max="10755" width="8.6640625" customWidth="1"/>
    <col min="10756" max="10756" width="10.6640625" customWidth="1"/>
    <col min="10757" max="10757" width="15.33203125" customWidth="1"/>
    <col min="10758" max="10758" width="6.6640625" customWidth="1"/>
    <col min="10759" max="10759" width="6.44140625" customWidth="1"/>
    <col min="10762" max="10762" width="3.6640625" customWidth="1"/>
    <col min="11009" max="11009" width="15" customWidth="1"/>
    <col min="11010" max="11010" width="8.5546875" customWidth="1"/>
    <col min="11011" max="11011" width="8.6640625" customWidth="1"/>
    <col min="11012" max="11012" width="10.6640625" customWidth="1"/>
    <col min="11013" max="11013" width="15.33203125" customWidth="1"/>
    <col min="11014" max="11014" width="6.6640625" customWidth="1"/>
    <col min="11015" max="11015" width="6.44140625" customWidth="1"/>
    <col min="11018" max="11018" width="3.6640625" customWidth="1"/>
    <col min="11265" max="11265" width="15" customWidth="1"/>
    <col min="11266" max="11266" width="8.5546875" customWidth="1"/>
    <col min="11267" max="11267" width="8.6640625" customWidth="1"/>
    <col min="11268" max="11268" width="10.6640625" customWidth="1"/>
    <col min="11269" max="11269" width="15.33203125" customWidth="1"/>
    <col min="11270" max="11270" width="6.6640625" customWidth="1"/>
    <col min="11271" max="11271" width="6.44140625" customWidth="1"/>
    <col min="11274" max="11274" width="3.6640625" customWidth="1"/>
    <col min="11521" max="11521" width="15" customWidth="1"/>
    <col min="11522" max="11522" width="8.5546875" customWidth="1"/>
    <col min="11523" max="11523" width="8.6640625" customWidth="1"/>
    <col min="11524" max="11524" width="10.6640625" customWidth="1"/>
    <col min="11525" max="11525" width="15.33203125" customWidth="1"/>
    <col min="11526" max="11526" width="6.6640625" customWidth="1"/>
    <col min="11527" max="11527" width="6.44140625" customWidth="1"/>
    <col min="11530" max="11530" width="3.6640625" customWidth="1"/>
    <col min="11777" max="11777" width="15" customWidth="1"/>
    <col min="11778" max="11778" width="8.5546875" customWidth="1"/>
    <col min="11779" max="11779" width="8.6640625" customWidth="1"/>
    <col min="11780" max="11780" width="10.6640625" customWidth="1"/>
    <col min="11781" max="11781" width="15.33203125" customWidth="1"/>
    <col min="11782" max="11782" width="6.6640625" customWidth="1"/>
    <col min="11783" max="11783" width="6.44140625" customWidth="1"/>
    <col min="11786" max="11786" width="3.6640625" customWidth="1"/>
    <col min="12033" max="12033" width="15" customWidth="1"/>
    <col min="12034" max="12034" width="8.5546875" customWidth="1"/>
    <col min="12035" max="12035" width="8.6640625" customWidth="1"/>
    <col min="12036" max="12036" width="10.6640625" customWidth="1"/>
    <col min="12037" max="12037" width="15.33203125" customWidth="1"/>
    <col min="12038" max="12038" width="6.6640625" customWidth="1"/>
    <col min="12039" max="12039" width="6.44140625" customWidth="1"/>
    <col min="12042" max="12042" width="3.6640625" customWidth="1"/>
    <col min="12289" max="12289" width="15" customWidth="1"/>
    <col min="12290" max="12290" width="8.5546875" customWidth="1"/>
    <col min="12291" max="12291" width="8.6640625" customWidth="1"/>
    <col min="12292" max="12292" width="10.6640625" customWidth="1"/>
    <col min="12293" max="12293" width="15.33203125" customWidth="1"/>
    <col min="12294" max="12294" width="6.6640625" customWidth="1"/>
    <col min="12295" max="12295" width="6.44140625" customWidth="1"/>
    <col min="12298" max="12298" width="3.6640625" customWidth="1"/>
    <col min="12545" max="12545" width="15" customWidth="1"/>
    <col min="12546" max="12546" width="8.5546875" customWidth="1"/>
    <col min="12547" max="12547" width="8.6640625" customWidth="1"/>
    <col min="12548" max="12548" width="10.6640625" customWidth="1"/>
    <col min="12549" max="12549" width="15.33203125" customWidth="1"/>
    <col min="12550" max="12550" width="6.6640625" customWidth="1"/>
    <col min="12551" max="12551" width="6.44140625" customWidth="1"/>
    <col min="12554" max="12554" width="3.6640625" customWidth="1"/>
    <col min="12801" max="12801" width="15" customWidth="1"/>
    <col min="12802" max="12802" width="8.5546875" customWidth="1"/>
    <col min="12803" max="12803" width="8.6640625" customWidth="1"/>
    <col min="12804" max="12804" width="10.6640625" customWidth="1"/>
    <col min="12805" max="12805" width="15.33203125" customWidth="1"/>
    <col min="12806" max="12806" width="6.6640625" customWidth="1"/>
    <col min="12807" max="12807" width="6.44140625" customWidth="1"/>
    <col min="12810" max="12810" width="3.6640625" customWidth="1"/>
    <col min="13057" max="13057" width="15" customWidth="1"/>
    <col min="13058" max="13058" width="8.5546875" customWidth="1"/>
    <col min="13059" max="13059" width="8.6640625" customWidth="1"/>
    <col min="13060" max="13060" width="10.6640625" customWidth="1"/>
    <col min="13061" max="13061" width="15.33203125" customWidth="1"/>
    <col min="13062" max="13062" width="6.6640625" customWidth="1"/>
    <col min="13063" max="13063" width="6.44140625" customWidth="1"/>
    <col min="13066" max="13066" width="3.6640625" customWidth="1"/>
    <col min="13313" max="13313" width="15" customWidth="1"/>
    <col min="13314" max="13314" width="8.5546875" customWidth="1"/>
    <col min="13315" max="13315" width="8.6640625" customWidth="1"/>
    <col min="13316" max="13316" width="10.6640625" customWidth="1"/>
    <col min="13317" max="13317" width="15.33203125" customWidth="1"/>
    <col min="13318" max="13318" width="6.6640625" customWidth="1"/>
    <col min="13319" max="13319" width="6.44140625" customWidth="1"/>
    <col min="13322" max="13322" width="3.6640625" customWidth="1"/>
    <col min="13569" max="13569" width="15" customWidth="1"/>
    <col min="13570" max="13570" width="8.5546875" customWidth="1"/>
    <col min="13571" max="13571" width="8.6640625" customWidth="1"/>
    <col min="13572" max="13572" width="10.6640625" customWidth="1"/>
    <col min="13573" max="13573" width="15.33203125" customWidth="1"/>
    <col min="13574" max="13574" width="6.6640625" customWidth="1"/>
    <col min="13575" max="13575" width="6.44140625" customWidth="1"/>
    <col min="13578" max="13578" width="3.6640625" customWidth="1"/>
    <col min="13825" max="13825" width="15" customWidth="1"/>
    <col min="13826" max="13826" width="8.5546875" customWidth="1"/>
    <col min="13827" max="13827" width="8.6640625" customWidth="1"/>
    <col min="13828" max="13828" width="10.6640625" customWidth="1"/>
    <col min="13829" max="13829" width="15.33203125" customWidth="1"/>
    <col min="13830" max="13830" width="6.6640625" customWidth="1"/>
    <col min="13831" max="13831" width="6.44140625" customWidth="1"/>
    <col min="13834" max="13834" width="3.6640625" customWidth="1"/>
    <col min="14081" max="14081" width="15" customWidth="1"/>
    <col min="14082" max="14082" width="8.5546875" customWidth="1"/>
    <col min="14083" max="14083" width="8.6640625" customWidth="1"/>
    <col min="14084" max="14084" width="10.6640625" customWidth="1"/>
    <col min="14085" max="14085" width="15.33203125" customWidth="1"/>
    <col min="14086" max="14086" width="6.6640625" customWidth="1"/>
    <col min="14087" max="14087" width="6.44140625" customWidth="1"/>
    <col min="14090" max="14090" width="3.6640625" customWidth="1"/>
    <col min="14337" max="14337" width="15" customWidth="1"/>
    <col min="14338" max="14338" width="8.5546875" customWidth="1"/>
    <col min="14339" max="14339" width="8.6640625" customWidth="1"/>
    <col min="14340" max="14340" width="10.6640625" customWidth="1"/>
    <col min="14341" max="14341" width="15.33203125" customWidth="1"/>
    <col min="14342" max="14342" width="6.6640625" customWidth="1"/>
    <col min="14343" max="14343" width="6.44140625" customWidth="1"/>
    <col min="14346" max="14346" width="3.6640625" customWidth="1"/>
    <col min="14593" max="14593" width="15" customWidth="1"/>
    <col min="14594" max="14594" width="8.5546875" customWidth="1"/>
    <col min="14595" max="14595" width="8.6640625" customWidth="1"/>
    <col min="14596" max="14596" width="10.6640625" customWidth="1"/>
    <col min="14597" max="14597" width="15.33203125" customWidth="1"/>
    <col min="14598" max="14598" width="6.6640625" customWidth="1"/>
    <col min="14599" max="14599" width="6.44140625" customWidth="1"/>
    <col min="14602" max="14602" width="3.6640625" customWidth="1"/>
    <col min="14849" max="14849" width="15" customWidth="1"/>
    <col min="14850" max="14850" width="8.5546875" customWidth="1"/>
    <col min="14851" max="14851" width="8.6640625" customWidth="1"/>
    <col min="14852" max="14852" width="10.6640625" customWidth="1"/>
    <col min="14853" max="14853" width="15.33203125" customWidth="1"/>
    <col min="14854" max="14854" width="6.6640625" customWidth="1"/>
    <col min="14855" max="14855" width="6.44140625" customWidth="1"/>
    <col min="14858" max="14858" width="3.6640625" customWidth="1"/>
    <col min="15105" max="15105" width="15" customWidth="1"/>
    <col min="15106" max="15106" width="8.5546875" customWidth="1"/>
    <col min="15107" max="15107" width="8.6640625" customWidth="1"/>
    <col min="15108" max="15108" width="10.6640625" customWidth="1"/>
    <col min="15109" max="15109" width="15.33203125" customWidth="1"/>
    <col min="15110" max="15110" width="6.6640625" customWidth="1"/>
    <col min="15111" max="15111" width="6.44140625" customWidth="1"/>
    <col min="15114" max="15114" width="3.6640625" customWidth="1"/>
    <col min="15361" max="15361" width="15" customWidth="1"/>
    <col min="15362" max="15362" width="8.5546875" customWidth="1"/>
    <col min="15363" max="15363" width="8.6640625" customWidth="1"/>
    <col min="15364" max="15364" width="10.6640625" customWidth="1"/>
    <col min="15365" max="15365" width="15.33203125" customWidth="1"/>
    <col min="15366" max="15366" width="6.6640625" customWidth="1"/>
    <col min="15367" max="15367" width="6.44140625" customWidth="1"/>
    <col min="15370" max="15370" width="3.6640625" customWidth="1"/>
    <col min="15617" max="15617" width="15" customWidth="1"/>
    <col min="15618" max="15618" width="8.5546875" customWidth="1"/>
    <col min="15619" max="15619" width="8.6640625" customWidth="1"/>
    <col min="15620" max="15620" width="10.6640625" customWidth="1"/>
    <col min="15621" max="15621" width="15.33203125" customWidth="1"/>
    <col min="15622" max="15622" width="6.6640625" customWidth="1"/>
    <col min="15623" max="15623" width="6.44140625" customWidth="1"/>
    <col min="15626" max="15626" width="3.6640625" customWidth="1"/>
    <col min="15873" max="15873" width="15" customWidth="1"/>
    <col min="15874" max="15874" width="8.5546875" customWidth="1"/>
    <col min="15875" max="15875" width="8.6640625" customWidth="1"/>
    <col min="15876" max="15876" width="10.6640625" customWidth="1"/>
    <col min="15877" max="15877" width="15.33203125" customWidth="1"/>
    <col min="15878" max="15878" width="6.6640625" customWidth="1"/>
    <col min="15879" max="15879" width="6.44140625" customWidth="1"/>
    <col min="15882" max="15882" width="3.6640625" customWidth="1"/>
    <col min="16129" max="16129" width="15" customWidth="1"/>
    <col min="16130" max="16130" width="8.5546875" customWidth="1"/>
    <col min="16131" max="16131" width="8.6640625" customWidth="1"/>
    <col min="16132" max="16132" width="10.6640625" customWidth="1"/>
    <col min="16133" max="16133" width="15.33203125" customWidth="1"/>
    <col min="16134" max="16134" width="6.6640625" customWidth="1"/>
    <col min="16135" max="16135" width="6.44140625" customWidth="1"/>
    <col min="16138" max="16138" width="3.6640625" customWidth="1"/>
  </cols>
  <sheetData>
    <row r="1" spans="1:12" x14ac:dyDescent="0.3">
      <c r="A1" s="31" t="s">
        <v>185</v>
      </c>
    </row>
    <row r="2" spans="1:12" x14ac:dyDescent="0.3">
      <c r="A2" s="31" t="s">
        <v>186</v>
      </c>
    </row>
    <row r="3" spans="1:12" x14ac:dyDescent="0.3">
      <c r="A3" s="31" t="s">
        <v>187</v>
      </c>
    </row>
    <row r="4" spans="1:12" x14ac:dyDescent="0.3">
      <c r="A4" s="1" t="s">
        <v>188</v>
      </c>
    </row>
    <row r="5" spans="1:12" x14ac:dyDescent="0.3">
      <c r="A5" s="1" t="s">
        <v>189</v>
      </c>
    </row>
    <row r="6" spans="1:12" x14ac:dyDescent="0.3">
      <c r="A6" s="1" t="s">
        <v>190</v>
      </c>
    </row>
    <row r="7" spans="1:12" x14ac:dyDescent="0.3">
      <c r="A7" s="1" t="s">
        <v>191</v>
      </c>
      <c r="B7" s="18"/>
    </row>
    <row r="8" spans="1:12" x14ac:dyDescent="0.3">
      <c r="A8" s="1" t="s">
        <v>192</v>
      </c>
      <c r="B8" s="32"/>
    </row>
    <row r="9" spans="1:12" x14ac:dyDescent="0.3">
      <c r="A9" s="1" t="s">
        <v>193</v>
      </c>
      <c r="B9" s="33"/>
      <c r="C9" s="34"/>
      <c r="E9" s="34"/>
    </row>
    <row r="10" spans="1:12" x14ac:dyDescent="0.3">
      <c r="A10" s="1" t="s">
        <v>194</v>
      </c>
      <c r="B10" s="18"/>
    </row>
    <row r="11" spans="1:12" x14ac:dyDescent="0.3">
      <c r="A11" s="1" t="s">
        <v>195</v>
      </c>
      <c r="B11" s="35"/>
    </row>
    <row r="12" spans="1:12" x14ac:dyDescent="0.3">
      <c r="B12" s="18"/>
    </row>
    <row r="13" spans="1:12" x14ac:dyDescent="0.3">
      <c r="F13" s="36"/>
      <c r="H13" s="15"/>
      <c r="J13" s="15"/>
      <c r="L13" s="15"/>
    </row>
    <row r="14" spans="1:12" x14ac:dyDescent="0.3">
      <c r="A14" s="6" t="s">
        <v>20</v>
      </c>
      <c r="B14">
        <v>200</v>
      </c>
    </row>
    <row r="15" spans="1:12" x14ac:dyDescent="0.3">
      <c r="A15" t="s">
        <v>196</v>
      </c>
      <c r="B15" s="18">
        <f>80/B14</f>
        <v>0.4</v>
      </c>
    </row>
    <row r="16" spans="1:12" x14ac:dyDescent="0.3">
      <c r="A16" t="s">
        <v>197</v>
      </c>
      <c r="B16" s="18">
        <f>50/B14</f>
        <v>0.25</v>
      </c>
    </row>
    <row r="17" spans="1:9" x14ac:dyDescent="0.3">
      <c r="A17" t="s">
        <v>198</v>
      </c>
      <c r="B17">
        <f>30/B14</f>
        <v>0.15</v>
      </c>
      <c r="I17" s="35"/>
    </row>
    <row r="19" spans="1:9" x14ac:dyDescent="0.3">
      <c r="A19" t="s">
        <v>13</v>
      </c>
    </row>
    <row r="20" spans="1:9" x14ac:dyDescent="0.3">
      <c r="A20" t="s">
        <v>199</v>
      </c>
      <c r="D20" s="18">
        <f>B16+(1-B15-B17)</f>
        <v>0.7</v>
      </c>
    </row>
    <row r="21" spans="1:9" x14ac:dyDescent="0.3">
      <c r="D21" s="35"/>
    </row>
    <row r="22" spans="1:9" x14ac:dyDescent="0.3">
      <c r="A22" t="s">
        <v>15</v>
      </c>
    </row>
    <row r="23" spans="1:9" x14ac:dyDescent="0.3">
      <c r="A23" t="s">
        <v>200</v>
      </c>
      <c r="B23" s="18">
        <f>1-B15</f>
        <v>0.6</v>
      </c>
    </row>
    <row r="25" spans="1:9" x14ac:dyDescent="0.3">
      <c r="A25" t="s">
        <v>17</v>
      </c>
    </row>
    <row r="26" spans="1:9" x14ac:dyDescent="0.3">
      <c r="A26" t="s">
        <v>197</v>
      </c>
      <c r="B26" s="18">
        <f>50/B14</f>
        <v>0.25</v>
      </c>
    </row>
    <row r="28" spans="1:9" x14ac:dyDescent="0.3">
      <c r="A28" t="s">
        <v>201</v>
      </c>
    </row>
    <row r="29" spans="1:9" x14ac:dyDescent="0.3">
      <c r="A29" t="s">
        <v>202</v>
      </c>
      <c r="E29" s="18">
        <f>B15+D20-B26</f>
        <v>0.85000000000000009</v>
      </c>
    </row>
    <row r="31" spans="1:9" x14ac:dyDescent="0.3">
      <c r="A31" t="s">
        <v>203</v>
      </c>
    </row>
    <row r="32" spans="1:9" x14ac:dyDescent="0.3">
      <c r="A32" t="s">
        <v>204</v>
      </c>
      <c r="D32">
        <f>(B23-B17)/B23</f>
        <v>0.75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M30" sqref="M30"/>
    </sheetView>
  </sheetViews>
  <sheetFormatPr defaultColWidth="9.109375" defaultRowHeight="14.4" x14ac:dyDescent="0.3"/>
  <cols>
    <col min="1" max="1" width="19" style="3" customWidth="1"/>
    <col min="2" max="2" width="12.33203125" style="3" customWidth="1"/>
    <col min="3" max="3" width="7.109375" style="3" customWidth="1"/>
    <col min="4" max="4" width="6.5546875" style="3" customWidth="1"/>
    <col min="5" max="5" width="6.88671875" style="3" customWidth="1"/>
    <col min="6" max="6" width="6.33203125" style="3" customWidth="1"/>
    <col min="7" max="7" width="6.109375" style="3" customWidth="1"/>
    <col min="8" max="8" width="6" style="3" customWidth="1"/>
    <col min="9" max="9" width="4.88671875" style="3" customWidth="1"/>
    <col min="10" max="10" width="12.109375" style="3" customWidth="1"/>
    <col min="11" max="11" width="6.109375" style="3" customWidth="1"/>
    <col min="12" max="12" width="6.5546875" style="3" customWidth="1"/>
    <col min="13" max="13" width="6.6640625" style="3" customWidth="1"/>
    <col min="14" max="256" width="9.109375" style="3"/>
    <col min="257" max="257" width="19" style="3" customWidth="1"/>
    <col min="258" max="258" width="12.33203125" style="3" customWidth="1"/>
    <col min="259" max="259" width="7.109375" style="3" customWidth="1"/>
    <col min="260" max="260" width="6.5546875" style="3" customWidth="1"/>
    <col min="261" max="261" width="6.88671875" style="3" customWidth="1"/>
    <col min="262" max="262" width="6.33203125" style="3" customWidth="1"/>
    <col min="263" max="263" width="6.109375" style="3" customWidth="1"/>
    <col min="264" max="264" width="6" style="3" customWidth="1"/>
    <col min="265" max="266" width="4.88671875" style="3" customWidth="1"/>
    <col min="267" max="267" width="6.109375" style="3" customWidth="1"/>
    <col min="268" max="268" width="6.5546875" style="3" customWidth="1"/>
    <col min="269" max="269" width="6.6640625" style="3" customWidth="1"/>
    <col min="270" max="512" width="9.109375" style="3"/>
    <col min="513" max="513" width="19" style="3" customWidth="1"/>
    <col min="514" max="514" width="12.33203125" style="3" customWidth="1"/>
    <col min="515" max="515" width="7.109375" style="3" customWidth="1"/>
    <col min="516" max="516" width="6.5546875" style="3" customWidth="1"/>
    <col min="517" max="517" width="6.88671875" style="3" customWidth="1"/>
    <col min="518" max="518" width="6.33203125" style="3" customWidth="1"/>
    <col min="519" max="519" width="6.109375" style="3" customWidth="1"/>
    <col min="520" max="520" width="6" style="3" customWidth="1"/>
    <col min="521" max="522" width="4.88671875" style="3" customWidth="1"/>
    <col min="523" max="523" width="6.109375" style="3" customWidth="1"/>
    <col min="524" max="524" width="6.5546875" style="3" customWidth="1"/>
    <col min="525" max="525" width="6.6640625" style="3" customWidth="1"/>
    <col min="526" max="768" width="9.109375" style="3"/>
    <col min="769" max="769" width="19" style="3" customWidth="1"/>
    <col min="770" max="770" width="12.33203125" style="3" customWidth="1"/>
    <col min="771" max="771" width="7.109375" style="3" customWidth="1"/>
    <col min="772" max="772" width="6.5546875" style="3" customWidth="1"/>
    <col min="773" max="773" width="6.88671875" style="3" customWidth="1"/>
    <col min="774" max="774" width="6.33203125" style="3" customWidth="1"/>
    <col min="775" max="775" width="6.109375" style="3" customWidth="1"/>
    <col min="776" max="776" width="6" style="3" customWidth="1"/>
    <col min="777" max="778" width="4.88671875" style="3" customWidth="1"/>
    <col min="779" max="779" width="6.109375" style="3" customWidth="1"/>
    <col min="780" max="780" width="6.5546875" style="3" customWidth="1"/>
    <col min="781" max="781" width="6.6640625" style="3" customWidth="1"/>
    <col min="782" max="1024" width="9.109375" style="3"/>
    <col min="1025" max="1025" width="19" style="3" customWidth="1"/>
    <col min="1026" max="1026" width="12.33203125" style="3" customWidth="1"/>
    <col min="1027" max="1027" width="7.109375" style="3" customWidth="1"/>
    <col min="1028" max="1028" width="6.5546875" style="3" customWidth="1"/>
    <col min="1029" max="1029" width="6.88671875" style="3" customWidth="1"/>
    <col min="1030" max="1030" width="6.33203125" style="3" customWidth="1"/>
    <col min="1031" max="1031" width="6.109375" style="3" customWidth="1"/>
    <col min="1032" max="1032" width="6" style="3" customWidth="1"/>
    <col min="1033" max="1034" width="4.88671875" style="3" customWidth="1"/>
    <col min="1035" max="1035" width="6.109375" style="3" customWidth="1"/>
    <col min="1036" max="1036" width="6.5546875" style="3" customWidth="1"/>
    <col min="1037" max="1037" width="6.6640625" style="3" customWidth="1"/>
    <col min="1038" max="1280" width="9.109375" style="3"/>
    <col min="1281" max="1281" width="19" style="3" customWidth="1"/>
    <col min="1282" max="1282" width="12.33203125" style="3" customWidth="1"/>
    <col min="1283" max="1283" width="7.109375" style="3" customWidth="1"/>
    <col min="1284" max="1284" width="6.5546875" style="3" customWidth="1"/>
    <col min="1285" max="1285" width="6.88671875" style="3" customWidth="1"/>
    <col min="1286" max="1286" width="6.33203125" style="3" customWidth="1"/>
    <col min="1287" max="1287" width="6.109375" style="3" customWidth="1"/>
    <col min="1288" max="1288" width="6" style="3" customWidth="1"/>
    <col min="1289" max="1290" width="4.88671875" style="3" customWidth="1"/>
    <col min="1291" max="1291" width="6.109375" style="3" customWidth="1"/>
    <col min="1292" max="1292" width="6.5546875" style="3" customWidth="1"/>
    <col min="1293" max="1293" width="6.6640625" style="3" customWidth="1"/>
    <col min="1294" max="1536" width="9.109375" style="3"/>
    <col min="1537" max="1537" width="19" style="3" customWidth="1"/>
    <col min="1538" max="1538" width="12.33203125" style="3" customWidth="1"/>
    <col min="1539" max="1539" width="7.109375" style="3" customWidth="1"/>
    <col min="1540" max="1540" width="6.5546875" style="3" customWidth="1"/>
    <col min="1541" max="1541" width="6.88671875" style="3" customWidth="1"/>
    <col min="1542" max="1542" width="6.33203125" style="3" customWidth="1"/>
    <col min="1543" max="1543" width="6.109375" style="3" customWidth="1"/>
    <col min="1544" max="1544" width="6" style="3" customWidth="1"/>
    <col min="1545" max="1546" width="4.88671875" style="3" customWidth="1"/>
    <col min="1547" max="1547" width="6.109375" style="3" customWidth="1"/>
    <col min="1548" max="1548" width="6.5546875" style="3" customWidth="1"/>
    <col min="1549" max="1549" width="6.6640625" style="3" customWidth="1"/>
    <col min="1550" max="1792" width="9.109375" style="3"/>
    <col min="1793" max="1793" width="19" style="3" customWidth="1"/>
    <col min="1794" max="1794" width="12.33203125" style="3" customWidth="1"/>
    <col min="1795" max="1795" width="7.109375" style="3" customWidth="1"/>
    <col min="1796" max="1796" width="6.5546875" style="3" customWidth="1"/>
    <col min="1797" max="1797" width="6.88671875" style="3" customWidth="1"/>
    <col min="1798" max="1798" width="6.33203125" style="3" customWidth="1"/>
    <col min="1799" max="1799" width="6.109375" style="3" customWidth="1"/>
    <col min="1800" max="1800" width="6" style="3" customWidth="1"/>
    <col min="1801" max="1802" width="4.88671875" style="3" customWidth="1"/>
    <col min="1803" max="1803" width="6.109375" style="3" customWidth="1"/>
    <col min="1804" max="1804" width="6.5546875" style="3" customWidth="1"/>
    <col min="1805" max="1805" width="6.6640625" style="3" customWidth="1"/>
    <col min="1806" max="2048" width="9.109375" style="3"/>
    <col min="2049" max="2049" width="19" style="3" customWidth="1"/>
    <col min="2050" max="2050" width="12.33203125" style="3" customWidth="1"/>
    <col min="2051" max="2051" width="7.109375" style="3" customWidth="1"/>
    <col min="2052" max="2052" width="6.5546875" style="3" customWidth="1"/>
    <col min="2053" max="2053" width="6.88671875" style="3" customWidth="1"/>
    <col min="2054" max="2054" width="6.33203125" style="3" customWidth="1"/>
    <col min="2055" max="2055" width="6.109375" style="3" customWidth="1"/>
    <col min="2056" max="2056" width="6" style="3" customWidth="1"/>
    <col min="2057" max="2058" width="4.88671875" style="3" customWidth="1"/>
    <col min="2059" max="2059" width="6.109375" style="3" customWidth="1"/>
    <col min="2060" max="2060" width="6.5546875" style="3" customWidth="1"/>
    <col min="2061" max="2061" width="6.6640625" style="3" customWidth="1"/>
    <col min="2062" max="2304" width="9.109375" style="3"/>
    <col min="2305" max="2305" width="19" style="3" customWidth="1"/>
    <col min="2306" max="2306" width="12.33203125" style="3" customWidth="1"/>
    <col min="2307" max="2307" width="7.109375" style="3" customWidth="1"/>
    <col min="2308" max="2308" width="6.5546875" style="3" customWidth="1"/>
    <col min="2309" max="2309" width="6.88671875" style="3" customWidth="1"/>
    <col min="2310" max="2310" width="6.33203125" style="3" customWidth="1"/>
    <col min="2311" max="2311" width="6.109375" style="3" customWidth="1"/>
    <col min="2312" max="2312" width="6" style="3" customWidth="1"/>
    <col min="2313" max="2314" width="4.88671875" style="3" customWidth="1"/>
    <col min="2315" max="2315" width="6.109375" style="3" customWidth="1"/>
    <col min="2316" max="2316" width="6.5546875" style="3" customWidth="1"/>
    <col min="2317" max="2317" width="6.6640625" style="3" customWidth="1"/>
    <col min="2318" max="2560" width="9.109375" style="3"/>
    <col min="2561" max="2561" width="19" style="3" customWidth="1"/>
    <col min="2562" max="2562" width="12.33203125" style="3" customWidth="1"/>
    <col min="2563" max="2563" width="7.109375" style="3" customWidth="1"/>
    <col min="2564" max="2564" width="6.5546875" style="3" customWidth="1"/>
    <col min="2565" max="2565" width="6.88671875" style="3" customWidth="1"/>
    <col min="2566" max="2566" width="6.33203125" style="3" customWidth="1"/>
    <col min="2567" max="2567" width="6.109375" style="3" customWidth="1"/>
    <col min="2568" max="2568" width="6" style="3" customWidth="1"/>
    <col min="2569" max="2570" width="4.88671875" style="3" customWidth="1"/>
    <col min="2571" max="2571" width="6.109375" style="3" customWidth="1"/>
    <col min="2572" max="2572" width="6.5546875" style="3" customWidth="1"/>
    <col min="2573" max="2573" width="6.6640625" style="3" customWidth="1"/>
    <col min="2574" max="2816" width="9.109375" style="3"/>
    <col min="2817" max="2817" width="19" style="3" customWidth="1"/>
    <col min="2818" max="2818" width="12.33203125" style="3" customWidth="1"/>
    <col min="2819" max="2819" width="7.109375" style="3" customWidth="1"/>
    <col min="2820" max="2820" width="6.5546875" style="3" customWidth="1"/>
    <col min="2821" max="2821" width="6.88671875" style="3" customWidth="1"/>
    <col min="2822" max="2822" width="6.33203125" style="3" customWidth="1"/>
    <col min="2823" max="2823" width="6.109375" style="3" customWidth="1"/>
    <col min="2824" max="2824" width="6" style="3" customWidth="1"/>
    <col min="2825" max="2826" width="4.88671875" style="3" customWidth="1"/>
    <col min="2827" max="2827" width="6.109375" style="3" customWidth="1"/>
    <col min="2828" max="2828" width="6.5546875" style="3" customWidth="1"/>
    <col min="2829" max="2829" width="6.6640625" style="3" customWidth="1"/>
    <col min="2830" max="3072" width="9.109375" style="3"/>
    <col min="3073" max="3073" width="19" style="3" customWidth="1"/>
    <col min="3074" max="3074" width="12.33203125" style="3" customWidth="1"/>
    <col min="3075" max="3075" width="7.109375" style="3" customWidth="1"/>
    <col min="3076" max="3076" width="6.5546875" style="3" customWidth="1"/>
    <col min="3077" max="3077" width="6.88671875" style="3" customWidth="1"/>
    <col min="3078" max="3078" width="6.33203125" style="3" customWidth="1"/>
    <col min="3079" max="3079" width="6.109375" style="3" customWidth="1"/>
    <col min="3080" max="3080" width="6" style="3" customWidth="1"/>
    <col min="3081" max="3082" width="4.88671875" style="3" customWidth="1"/>
    <col min="3083" max="3083" width="6.109375" style="3" customWidth="1"/>
    <col min="3084" max="3084" width="6.5546875" style="3" customWidth="1"/>
    <col min="3085" max="3085" width="6.6640625" style="3" customWidth="1"/>
    <col min="3086" max="3328" width="9.109375" style="3"/>
    <col min="3329" max="3329" width="19" style="3" customWidth="1"/>
    <col min="3330" max="3330" width="12.33203125" style="3" customWidth="1"/>
    <col min="3331" max="3331" width="7.109375" style="3" customWidth="1"/>
    <col min="3332" max="3332" width="6.5546875" style="3" customWidth="1"/>
    <col min="3333" max="3333" width="6.88671875" style="3" customWidth="1"/>
    <col min="3334" max="3334" width="6.33203125" style="3" customWidth="1"/>
    <col min="3335" max="3335" width="6.109375" style="3" customWidth="1"/>
    <col min="3336" max="3336" width="6" style="3" customWidth="1"/>
    <col min="3337" max="3338" width="4.88671875" style="3" customWidth="1"/>
    <col min="3339" max="3339" width="6.109375" style="3" customWidth="1"/>
    <col min="3340" max="3340" width="6.5546875" style="3" customWidth="1"/>
    <col min="3341" max="3341" width="6.6640625" style="3" customWidth="1"/>
    <col min="3342" max="3584" width="9.109375" style="3"/>
    <col min="3585" max="3585" width="19" style="3" customWidth="1"/>
    <col min="3586" max="3586" width="12.33203125" style="3" customWidth="1"/>
    <col min="3587" max="3587" width="7.109375" style="3" customWidth="1"/>
    <col min="3588" max="3588" width="6.5546875" style="3" customWidth="1"/>
    <col min="3589" max="3589" width="6.88671875" style="3" customWidth="1"/>
    <col min="3590" max="3590" width="6.33203125" style="3" customWidth="1"/>
    <col min="3591" max="3591" width="6.109375" style="3" customWidth="1"/>
    <col min="3592" max="3592" width="6" style="3" customWidth="1"/>
    <col min="3593" max="3594" width="4.88671875" style="3" customWidth="1"/>
    <col min="3595" max="3595" width="6.109375" style="3" customWidth="1"/>
    <col min="3596" max="3596" width="6.5546875" style="3" customWidth="1"/>
    <col min="3597" max="3597" width="6.6640625" style="3" customWidth="1"/>
    <col min="3598" max="3840" width="9.109375" style="3"/>
    <col min="3841" max="3841" width="19" style="3" customWidth="1"/>
    <col min="3842" max="3842" width="12.33203125" style="3" customWidth="1"/>
    <col min="3843" max="3843" width="7.109375" style="3" customWidth="1"/>
    <col min="3844" max="3844" width="6.5546875" style="3" customWidth="1"/>
    <col min="3845" max="3845" width="6.88671875" style="3" customWidth="1"/>
    <col min="3846" max="3846" width="6.33203125" style="3" customWidth="1"/>
    <col min="3847" max="3847" width="6.109375" style="3" customWidth="1"/>
    <col min="3848" max="3848" width="6" style="3" customWidth="1"/>
    <col min="3849" max="3850" width="4.88671875" style="3" customWidth="1"/>
    <col min="3851" max="3851" width="6.109375" style="3" customWidth="1"/>
    <col min="3852" max="3852" width="6.5546875" style="3" customWidth="1"/>
    <col min="3853" max="3853" width="6.6640625" style="3" customWidth="1"/>
    <col min="3854" max="4096" width="9.109375" style="3"/>
    <col min="4097" max="4097" width="19" style="3" customWidth="1"/>
    <col min="4098" max="4098" width="12.33203125" style="3" customWidth="1"/>
    <col min="4099" max="4099" width="7.109375" style="3" customWidth="1"/>
    <col min="4100" max="4100" width="6.5546875" style="3" customWidth="1"/>
    <col min="4101" max="4101" width="6.88671875" style="3" customWidth="1"/>
    <col min="4102" max="4102" width="6.33203125" style="3" customWidth="1"/>
    <col min="4103" max="4103" width="6.109375" style="3" customWidth="1"/>
    <col min="4104" max="4104" width="6" style="3" customWidth="1"/>
    <col min="4105" max="4106" width="4.88671875" style="3" customWidth="1"/>
    <col min="4107" max="4107" width="6.109375" style="3" customWidth="1"/>
    <col min="4108" max="4108" width="6.5546875" style="3" customWidth="1"/>
    <col min="4109" max="4109" width="6.6640625" style="3" customWidth="1"/>
    <col min="4110" max="4352" width="9.109375" style="3"/>
    <col min="4353" max="4353" width="19" style="3" customWidth="1"/>
    <col min="4354" max="4354" width="12.33203125" style="3" customWidth="1"/>
    <col min="4355" max="4355" width="7.109375" style="3" customWidth="1"/>
    <col min="4356" max="4356" width="6.5546875" style="3" customWidth="1"/>
    <col min="4357" max="4357" width="6.88671875" style="3" customWidth="1"/>
    <col min="4358" max="4358" width="6.33203125" style="3" customWidth="1"/>
    <col min="4359" max="4359" width="6.109375" style="3" customWidth="1"/>
    <col min="4360" max="4360" width="6" style="3" customWidth="1"/>
    <col min="4361" max="4362" width="4.88671875" style="3" customWidth="1"/>
    <col min="4363" max="4363" width="6.109375" style="3" customWidth="1"/>
    <col min="4364" max="4364" width="6.5546875" style="3" customWidth="1"/>
    <col min="4365" max="4365" width="6.6640625" style="3" customWidth="1"/>
    <col min="4366" max="4608" width="9.109375" style="3"/>
    <col min="4609" max="4609" width="19" style="3" customWidth="1"/>
    <col min="4610" max="4610" width="12.33203125" style="3" customWidth="1"/>
    <col min="4611" max="4611" width="7.109375" style="3" customWidth="1"/>
    <col min="4612" max="4612" width="6.5546875" style="3" customWidth="1"/>
    <col min="4613" max="4613" width="6.88671875" style="3" customWidth="1"/>
    <col min="4614" max="4614" width="6.33203125" style="3" customWidth="1"/>
    <col min="4615" max="4615" width="6.109375" style="3" customWidth="1"/>
    <col min="4616" max="4616" width="6" style="3" customWidth="1"/>
    <col min="4617" max="4618" width="4.88671875" style="3" customWidth="1"/>
    <col min="4619" max="4619" width="6.109375" style="3" customWidth="1"/>
    <col min="4620" max="4620" width="6.5546875" style="3" customWidth="1"/>
    <col min="4621" max="4621" width="6.6640625" style="3" customWidth="1"/>
    <col min="4622" max="4864" width="9.109375" style="3"/>
    <col min="4865" max="4865" width="19" style="3" customWidth="1"/>
    <col min="4866" max="4866" width="12.33203125" style="3" customWidth="1"/>
    <col min="4867" max="4867" width="7.109375" style="3" customWidth="1"/>
    <col min="4868" max="4868" width="6.5546875" style="3" customWidth="1"/>
    <col min="4869" max="4869" width="6.88671875" style="3" customWidth="1"/>
    <col min="4870" max="4870" width="6.33203125" style="3" customWidth="1"/>
    <col min="4871" max="4871" width="6.109375" style="3" customWidth="1"/>
    <col min="4872" max="4872" width="6" style="3" customWidth="1"/>
    <col min="4873" max="4874" width="4.88671875" style="3" customWidth="1"/>
    <col min="4875" max="4875" width="6.109375" style="3" customWidth="1"/>
    <col min="4876" max="4876" width="6.5546875" style="3" customWidth="1"/>
    <col min="4877" max="4877" width="6.6640625" style="3" customWidth="1"/>
    <col min="4878" max="5120" width="9.109375" style="3"/>
    <col min="5121" max="5121" width="19" style="3" customWidth="1"/>
    <col min="5122" max="5122" width="12.33203125" style="3" customWidth="1"/>
    <col min="5123" max="5123" width="7.109375" style="3" customWidth="1"/>
    <col min="5124" max="5124" width="6.5546875" style="3" customWidth="1"/>
    <col min="5125" max="5125" width="6.88671875" style="3" customWidth="1"/>
    <col min="5126" max="5126" width="6.33203125" style="3" customWidth="1"/>
    <col min="5127" max="5127" width="6.109375" style="3" customWidth="1"/>
    <col min="5128" max="5128" width="6" style="3" customWidth="1"/>
    <col min="5129" max="5130" width="4.88671875" style="3" customWidth="1"/>
    <col min="5131" max="5131" width="6.109375" style="3" customWidth="1"/>
    <col min="5132" max="5132" width="6.5546875" style="3" customWidth="1"/>
    <col min="5133" max="5133" width="6.6640625" style="3" customWidth="1"/>
    <col min="5134" max="5376" width="9.109375" style="3"/>
    <col min="5377" max="5377" width="19" style="3" customWidth="1"/>
    <col min="5378" max="5378" width="12.33203125" style="3" customWidth="1"/>
    <col min="5379" max="5379" width="7.109375" style="3" customWidth="1"/>
    <col min="5380" max="5380" width="6.5546875" style="3" customWidth="1"/>
    <col min="5381" max="5381" width="6.88671875" style="3" customWidth="1"/>
    <col min="5382" max="5382" width="6.33203125" style="3" customWidth="1"/>
    <col min="5383" max="5383" width="6.109375" style="3" customWidth="1"/>
    <col min="5384" max="5384" width="6" style="3" customWidth="1"/>
    <col min="5385" max="5386" width="4.88671875" style="3" customWidth="1"/>
    <col min="5387" max="5387" width="6.109375" style="3" customWidth="1"/>
    <col min="5388" max="5388" width="6.5546875" style="3" customWidth="1"/>
    <col min="5389" max="5389" width="6.6640625" style="3" customWidth="1"/>
    <col min="5390" max="5632" width="9.109375" style="3"/>
    <col min="5633" max="5633" width="19" style="3" customWidth="1"/>
    <col min="5634" max="5634" width="12.33203125" style="3" customWidth="1"/>
    <col min="5635" max="5635" width="7.109375" style="3" customWidth="1"/>
    <col min="5636" max="5636" width="6.5546875" style="3" customWidth="1"/>
    <col min="5637" max="5637" width="6.88671875" style="3" customWidth="1"/>
    <col min="5638" max="5638" width="6.33203125" style="3" customWidth="1"/>
    <col min="5639" max="5639" width="6.109375" style="3" customWidth="1"/>
    <col min="5640" max="5640" width="6" style="3" customWidth="1"/>
    <col min="5641" max="5642" width="4.88671875" style="3" customWidth="1"/>
    <col min="5643" max="5643" width="6.109375" style="3" customWidth="1"/>
    <col min="5644" max="5644" width="6.5546875" style="3" customWidth="1"/>
    <col min="5645" max="5645" width="6.6640625" style="3" customWidth="1"/>
    <col min="5646" max="5888" width="9.109375" style="3"/>
    <col min="5889" max="5889" width="19" style="3" customWidth="1"/>
    <col min="5890" max="5890" width="12.33203125" style="3" customWidth="1"/>
    <col min="5891" max="5891" width="7.109375" style="3" customWidth="1"/>
    <col min="5892" max="5892" width="6.5546875" style="3" customWidth="1"/>
    <col min="5893" max="5893" width="6.88671875" style="3" customWidth="1"/>
    <col min="5894" max="5894" width="6.33203125" style="3" customWidth="1"/>
    <col min="5895" max="5895" width="6.109375" style="3" customWidth="1"/>
    <col min="5896" max="5896" width="6" style="3" customWidth="1"/>
    <col min="5897" max="5898" width="4.88671875" style="3" customWidth="1"/>
    <col min="5899" max="5899" width="6.109375" style="3" customWidth="1"/>
    <col min="5900" max="5900" width="6.5546875" style="3" customWidth="1"/>
    <col min="5901" max="5901" width="6.6640625" style="3" customWidth="1"/>
    <col min="5902" max="6144" width="9.109375" style="3"/>
    <col min="6145" max="6145" width="19" style="3" customWidth="1"/>
    <col min="6146" max="6146" width="12.33203125" style="3" customWidth="1"/>
    <col min="6147" max="6147" width="7.109375" style="3" customWidth="1"/>
    <col min="6148" max="6148" width="6.5546875" style="3" customWidth="1"/>
    <col min="6149" max="6149" width="6.88671875" style="3" customWidth="1"/>
    <col min="6150" max="6150" width="6.33203125" style="3" customWidth="1"/>
    <col min="6151" max="6151" width="6.109375" style="3" customWidth="1"/>
    <col min="6152" max="6152" width="6" style="3" customWidth="1"/>
    <col min="6153" max="6154" width="4.88671875" style="3" customWidth="1"/>
    <col min="6155" max="6155" width="6.109375" style="3" customWidth="1"/>
    <col min="6156" max="6156" width="6.5546875" style="3" customWidth="1"/>
    <col min="6157" max="6157" width="6.6640625" style="3" customWidth="1"/>
    <col min="6158" max="6400" width="9.109375" style="3"/>
    <col min="6401" max="6401" width="19" style="3" customWidth="1"/>
    <col min="6402" max="6402" width="12.33203125" style="3" customWidth="1"/>
    <col min="6403" max="6403" width="7.109375" style="3" customWidth="1"/>
    <col min="6404" max="6404" width="6.5546875" style="3" customWidth="1"/>
    <col min="6405" max="6405" width="6.88671875" style="3" customWidth="1"/>
    <col min="6406" max="6406" width="6.33203125" style="3" customWidth="1"/>
    <col min="6407" max="6407" width="6.109375" style="3" customWidth="1"/>
    <col min="6408" max="6408" width="6" style="3" customWidth="1"/>
    <col min="6409" max="6410" width="4.88671875" style="3" customWidth="1"/>
    <col min="6411" max="6411" width="6.109375" style="3" customWidth="1"/>
    <col min="6412" max="6412" width="6.5546875" style="3" customWidth="1"/>
    <col min="6413" max="6413" width="6.6640625" style="3" customWidth="1"/>
    <col min="6414" max="6656" width="9.109375" style="3"/>
    <col min="6657" max="6657" width="19" style="3" customWidth="1"/>
    <col min="6658" max="6658" width="12.33203125" style="3" customWidth="1"/>
    <col min="6659" max="6659" width="7.109375" style="3" customWidth="1"/>
    <col min="6660" max="6660" width="6.5546875" style="3" customWidth="1"/>
    <col min="6661" max="6661" width="6.88671875" style="3" customWidth="1"/>
    <col min="6662" max="6662" width="6.33203125" style="3" customWidth="1"/>
    <col min="6663" max="6663" width="6.109375" style="3" customWidth="1"/>
    <col min="6664" max="6664" width="6" style="3" customWidth="1"/>
    <col min="6665" max="6666" width="4.88671875" style="3" customWidth="1"/>
    <col min="6667" max="6667" width="6.109375" style="3" customWidth="1"/>
    <col min="6668" max="6668" width="6.5546875" style="3" customWidth="1"/>
    <col min="6669" max="6669" width="6.6640625" style="3" customWidth="1"/>
    <col min="6670" max="6912" width="9.109375" style="3"/>
    <col min="6913" max="6913" width="19" style="3" customWidth="1"/>
    <col min="6914" max="6914" width="12.33203125" style="3" customWidth="1"/>
    <col min="6915" max="6915" width="7.109375" style="3" customWidth="1"/>
    <col min="6916" max="6916" width="6.5546875" style="3" customWidth="1"/>
    <col min="6917" max="6917" width="6.88671875" style="3" customWidth="1"/>
    <col min="6918" max="6918" width="6.33203125" style="3" customWidth="1"/>
    <col min="6919" max="6919" width="6.109375" style="3" customWidth="1"/>
    <col min="6920" max="6920" width="6" style="3" customWidth="1"/>
    <col min="6921" max="6922" width="4.88671875" style="3" customWidth="1"/>
    <col min="6923" max="6923" width="6.109375" style="3" customWidth="1"/>
    <col min="6924" max="6924" width="6.5546875" style="3" customWidth="1"/>
    <col min="6925" max="6925" width="6.6640625" style="3" customWidth="1"/>
    <col min="6926" max="7168" width="9.109375" style="3"/>
    <col min="7169" max="7169" width="19" style="3" customWidth="1"/>
    <col min="7170" max="7170" width="12.33203125" style="3" customWidth="1"/>
    <col min="7171" max="7171" width="7.109375" style="3" customWidth="1"/>
    <col min="7172" max="7172" width="6.5546875" style="3" customWidth="1"/>
    <col min="7173" max="7173" width="6.88671875" style="3" customWidth="1"/>
    <col min="7174" max="7174" width="6.33203125" style="3" customWidth="1"/>
    <col min="7175" max="7175" width="6.109375" style="3" customWidth="1"/>
    <col min="7176" max="7176" width="6" style="3" customWidth="1"/>
    <col min="7177" max="7178" width="4.88671875" style="3" customWidth="1"/>
    <col min="7179" max="7179" width="6.109375" style="3" customWidth="1"/>
    <col min="7180" max="7180" width="6.5546875" style="3" customWidth="1"/>
    <col min="7181" max="7181" width="6.6640625" style="3" customWidth="1"/>
    <col min="7182" max="7424" width="9.109375" style="3"/>
    <col min="7425" max="7425" width="19" style="3" customWidth="1"/>
    <col min="7426" max="7426" width="12.33203125" style="3" customWidth="1"/>
    <col min="7427" max="7427" width="7.109375" style="3" customWidth="1"/>
    <col min="7428" max="7428" width="6.5546875" style="3" customWidth="1"/>
    <col min="7429" max="7429" width="6.88671875" style="3" customWidth="1"/>
    <col min="7430" max="7430" width="6.33203125" style="3" customWidth="1"/>
    <col min="7431" max="7431" width="6.109375" style="3" customWidth="1"/>
    <col min="7432" max="7432" width="6" style="3" customWidth="1"/>
    <col min="7433" max="7434" width="4.88671875" style="3" customWidth="1"/>
    <col min="7435" max="7435" width="6.109375" style="3" customWidth="1"/>
    <col min="7436" max="7436" width="6.5546875" style="3" customWidth="1"/>
    <col min="7437" max="7437" width="6.6640625" style="3" customWidth="1"/>
    <col min="7438" max="7680" width="9.109375" style="3"/>
    <col min="7681" max="7681" width="19" style="3" customWidth="1"/>
    <col min="7682" max="7682" width="12.33203125" style="3" customWidth="1"/>
    <col min="7683" max="7683" width="7.109375" style="3" customWidth="1"/>
    <col min="7684" max="7684" width="6.5546875" style="3" customWidth="1"/>
    <col min="7685" max="7685" width="6.88671875" style="3" customWidth="1"/>
    <col min="7686" max="7686" width="6.33203125" style="3" customWidth="1"/>
    <col min="7687" max="7687" width="6.109375" style="3" customWidth="1"/>
    <col min="7688" max="7688" width="6" style="3" customWidth="1"/>
    <col min="7689" max="7690" width="4.88671875" style="3" customWidth="1"/>
    <col min="7691" max="7691" width="6.109375" style="3" customWidth="1"/>
    <col min="7692" max="7692" width="6.5546875" style="3" customWidth="1"/>
    <col min="7693" max="7693" width="6.6640625" style="3" customWidth="1"/>
    <col min="7694" max="7936" width="9.109375" style="3"/>
    <col min="7937" max="7937" width="19" style="3" customWidth="1"/>
    <col min="7938" max="7938" width="12.33203125" style="3" customWidth="1"/>
    <col min="7939" max="7939" width="7.109375" style="3" customWidth="1"/>
    <col min="7940" max="7940" width="6.5546875" style="3" customWidth="1"/>
    <col min="7941" max="7941" width="6.88671875" style="3" customWidth="1"/>
    <col min="7942" max="7942" width="6.33203125" style="3" customWidth="1"/>
    <col min="7943" max="7943" width="6.109375" style="3" customWidth="1"/>
    <col min="7944" max="7944" width="6" style="3" customWidth="1"/>
    <col min="7945" max="7946" width="4.88671875" style="3" customWidth="1"/>
    <col min="7947" max="7947" width="6.109375" style="3" customWidth="1"/>
    <col min="7948" max="7948" width="6.5546875" style="3" customWidth="1"/>
    <col min="7949" max="7949" width="6.6640625" style="3" customWidth="1"/>
    <col min="7950" max="8192" width="9.109375" style="3"/>
    <col min="8193" max="8193" width="19" style="3" customWidth="1"/>
    <col min="8194" max="8194" width="12.33203125" style="3" customWidth="1"/>
    <col min="8195" max="8195" width="7.109375" style="3" customWidth="1"/>
    <col min="8196" max="8196" width="6.5546875" style="3" customWidth="1"/>
    <col min="8197" max="8197" width="6.88671875" style="3" customWidth="1"/>
    <col min="8198" max="8198" width="6.33203125" style="3" customWidth="1"/>
    <col min="8199" max="8199" width="6.109375" style="3" customWidth="1"/>
    <col min="8200" max="8200" width="6" style="3" customWidth="1"/>
    <col min="8201" max="8202" width="4.88671875" style="3" customWidth="1"/>
    <col min="8203" max="8203" width="6.109375" style="3" customWidth="1"/>
    <col min="8204" max="8204" width="6.5546875" style="3" customWidth="1"/>
    <col min="8205" max="8205" width="6.6640625" style="3" customWidth="1"/>
    <col min="8206" max="8448" width="9.109375" style="3"/>
    <col min="8449" max="8449" width="19" style="3" customWidth="1"/>
    <col min="8450" max="8450" width="12.33203125" style="3" customWidth="1"/>
    <col min="8451" max="8451" width="7.109375" style="3" customWidth="1"/>
    <col min="8452" max="8452" width="6.5546875" style="3" customWidth="1"/>
    <col min="8453" max="8453" width="6.88671875" style="3" customWidth="1"/>
    <col min="8454" max="8454" width="6.33203125" style="3" customWidth="1"/>
    <col min="8455" max="8455" width="6.109375" style="3" customWidth="1"/>
    <col min="8456" max="8456" width="6" style="3" customWidth="1"/>
    <col min="8457" max="8458" width="4.88671875" style="3" customWidth="1"/>
    <col min="8459" max="8459" width="6.109375" style="3" customWidth="1"/>
    <col min="8460" max="8460" width="6.5546875" style="3" customWidth="1"/>
    <col min="8461" max="8461" width="6.6640625" style="3" customWidth="1"/>
    <col min="8462" max="8704" width="9.109375" style="3"/>
    <col min="8705" max="8705" width="19" style="3" customWidth="1"/>
    <col min="8706" max="8706" width="12.33203125" style="3" customWidth="1"/>
    <col min="8707" max="8707" width="7.109375" style="3" customWidth="1"/>
    <col min="8708" max="8708" width="6.5546875" style="3" customWidth="1"/>
    <col min="8709" max="8709" width="6.88671875" style="3" customWidth="1"/>
    <col min="8710" max="8710" width="6.33203125" style="3" customWidth="1"/>
    <col min="8711" max="8711" width="6.109375" style="3" customWidth="1"/>
    <col min="8712" max="8712" width="6" style="3" customWidth="1"/>
    <col min="8713" max="8714" width="4.88671875" style="3" customWidth="1"/>
    <col min="8715" max="8715" width="6.109375" style="3" customWidth="1"/>
    <col min="8716" max="8716" width="6.5546875" style="3" customWidth="1"/>
    <col min="8717" max="8717" width="6.6640625" style="3" customWidth="1"/>
    <col min="8718" max="8960" width="9.109375" style="3"/>
    <col min="8961" max="8961" width="19" style="3" customWidth="1"/>
    <col min="8962" max="8962" width="12.33203125" style="3" customWidth="1"/>
    <col min="8963" max="8963" width="7.109375" style="3" customWidth="1"/>
    <col min="8964" max="8964" width="6.5546875" style="3" customWidth="1"/>
    <col min="8965" max="8965" width="6.88671875" style="3" customWidth="1"/>
    <col min="8966" max="8966" width="6.33203125" style="3" customWidth="1"/>
    <col min="8967" max="8967" width="6.109375" style="3" customWidth="1"/>
    <col min="8968" max="8968" width="6" style="3" customWidth="1"/>
    <col min="8969" max="8970" width="4.88671875" style="3" customWidth="1"/>
    <col min="8971" max="8971" width="6.109375" style="3" customWidth="1"/>
    <col min="8972" max="8972" width="6.5546875" style="3" customWidth="1"/>
    <col min="8973" max="8973" width="6.6640625" style="3" customWidth="1"/>
    <col min="8974" max="9216" width="9.109375" style="3"/>
    <col min="9217" max="9217" width="19" style="3" customWidth="1"/>
    <col min="9218" max="9218" width="12.33203125" style="3" customWidth="1"/>
    <col min="9219" max="9219" width="7.109375" style="3" customWidth="1"/>
    <col min="9220" max="9220" width="6.5546875" style="3" customWidth="1"/>
    <col min="9221" max="9221" width="6.88671875" style="3" customWidth="1"/>
    <col min="9222" max="9222" width="6.33203125" style="3" customWidth="1"/>
    <col min="9223" max="9223" width="6.109375" style="3" customWidth="1"/>
    <col min="9224" max="9224" width="6" style="3" customWidth="1"/>
    <col min="9225" max="9226" width="4.88671875" style="3" customWidth="1"/>
    <col min="9227" max="9227" width="6.109375" style="3" customWidth="1"/>
    <col min="9228" max="9228" width="6.5546875" style="3" customWidth="1"/>
    <col min="9229" max="9229" width="6.6640625" style="3" customWidth="1"/>
    <col min="9230" max="9472" width="9.109375" style="3"/>
    <col min="9473" max="9473" width="19" style="3" customWidth="1"/>
    <col min="9474" max="9474" width="12.33203125" style="3" customWidth="1"/>
    <col min="9475" max="9475" width="7.109375" style="3" customWidth="1"/>
    <col min="9476" max="9476" width="6.5546875" style="3" customWidth="1"/>
    <col min="9477" max="9477" width="6.88671875" style="3" customWidth="1"/>
    <col min="9478" max="9478" width="6.33203125" style="3" customWidth="1"/>
    <col min="9479" max="9479" width="6.109375" style="3" customWidth="1"/>
    <col min="9480" max="9480" width="6" style="3" customWidth="1"/>
    <col min="9481" max="9482" width="4.88671875" style="3" customWidth="1"/>
    <col min="9483" max="9483" width="6.109375" style="3" customWidth="1"/>
    <col min="9484" max="9484" width="6.5546875" style="3" customWidth="1"/>
    <col min="9485" max="9485" width="6.6640625" style="3" customWidth="1"/>
    <col min="9486" max="9728" width="9.109375" style="3"/>
    <col min="9729" max="9729" width="19" style="3" customWidth="1"/>
    <col min="9730" max="9730" width="12.33203125" style="3" customWidth="1"/>
    <col min="9731" max="9731" width="7.109375" style="3" customWidth="1"/>
    <col min="9732" max="9732" width="6.5546875" style="3" customWidth="1"/>
    <col min="9733" max="9733" width="6.88671875" style="3" customWidth="1"/>
    <col min="9734" max="9734" width="6.33203125" style="3" customWidth="1"/>
    <col min="9735" max="9735" width="6.109375" style="3" customWidth="1"/>
    <col min="9736" max="9736" width="6" style="3" customWidth="1"/>
    <col min="9737" max="9738" width="4.88671875" style="3" customWidth="1"/>
    <col min="9739" max="9739" width="6.109375" style="3" customWidth="1"/>
    <col min="9740" max="9740" width="6.5546875" style="3" customWidth="1"/>
    <col min="9741" max="9741" width="6.6640625" style="3" customWidth="1"/>
    <col min="9742" max="9984" width="9.109375" style="3"/>
    <col min="9985" max="9985" width="19" style="3" customWidth="1"/>
    <col min="9986" max="9986" width="12.33203125" style="3" customWidth="1"/>
    <col min="9987" max="9987" width="7.109375" style="3" customWidth="1"/>
    <col min="9988" max="9988" width="6.5546875" style="3" customWidth="1"/>
    <col min="9989" max="9989" width="6.88671875" style="3" customWidth="1"/>
    <col min="9990" max="9990" width="6.33203125" style="3" customWidth="1"/>
    <col min="9991" max="9991" width="6.109375" style="3" customWidth="1"/>
    <col min="9992" max="9992" width="6" style="3" customWidth="1"/>
    <col min="9993" max="9994" width="4.88671875" style="3" customWidth="1"/>
    <col min="9995" max="9995" width="6.109375" style="3" customWidth="1"/>
    <col min="9996" max="9996" width="6.5546875" style="3" customWidth="1"/>
    <col min="9997" max="9997" width="6.6640625" style="3" customWidth="1"/>
    <col min="9998" max="10240" width="9.109375" style="3"/>
    <col min="10241" max="10241" width="19" style="3" customWidth="1"/>
    <col min="10242" max="10242" width="12.33203125" style="3" customWidth="1"/>
    <col min="10243" max="10243" width="7.109375" style="3" customWidth="1"/>
    <col min="10244" max="10244" width="6.5546875" style="3" customWidth="1"/>
    <col min="10245" max="10245" width="6.88671875" style="3" customWidth="1"/>
    <col min="10246" max="10246" width="6.33203125" style="3" customWidth="1"/>
    <col min="10247" max="10247" width="6.109375" style="3" customWidth="1"/>
    <col min="10248" max="10248" width="6" style="3" customWidth="1"/>
    <col min="10249" max="10250" width="4.88671875" style="3" customWidth="1"/>
    <col min="10251" max="10251" width="6.109375" style="3" customWidth="1"/>
    <col min="10252" max="10252" width="6.5546875" style="3" customWidth="1"/>
    <col min="10253" max="10253" width="6.6640625" style="3" customWidth="1"/>
    <col min="10254" max="10496" width="9.109375" style="3"/>
    <col min="10497" max="10497" width="19" style="3" customWidth="1"/>
    <col min="10498" max="10498" width="12.33203125" style="3" customWidth="1"/>
    <col min="10499" max="10499" width="7.109375" style="3" customWidth="1"/>
    <col min="10500" max="10500" width="6.5546875" style="3" customWidth="1"/>
    <col min="10501" max="10501" width="6.88671875" style="3" customWidth="1"/>
    <col min="10502" max="10502" width="6.33203125" style="3" customWidth="1"/>
    <col min="10503" max="10503" width="6.109375" style="3" customWidth="1"/>
    <col min="10504" max="10504" width="6" style="3" customWidth="1"/>
    <col min="10505" max="10506" width="4.88671875" style="3" customWidth="1"/>
    <col min="10507" max="10507" width="6.109375" style="3" customWidth="1"/>
    <col min="10508" max="10508" width="6.5546875" style="3" customWidth="1"/>
    <col min="10509" max="10509" width="6.6640625" style="3" customWidth="1"/>
    <col min="10510" max="10752" width="9.109375" style="3"/>
    <col min="10753" max="10753" width="19" style="3" customWidth="1"/>
    <col min="10754" max="10754" width="12.33203125" style="3" customWidth="1"/>
    <col min="10755" max="10755" width="7.109375" style="3" customWidth="1"/>
    <col min="10756" max="10756" width="6.5546875" style="3" customWidth="1"/>
    <col min="10757" max="10757" width="6.88671875" style="3" customWidth="1"/>
    <col min="10758" max="10758" width="6.33203125" style="3" customWidth="1"/>
    <col min="10759" max="10759" width="6.109375" style="3" customWidth="1"/>
    <col min="10760" max="10760" width="6" style="3" customWidth="1"/>
    <col min="10761" max="10762" width="4.88671875" style="3" customWidth="1"/>
    <col min="10763" max="10763" width="6.109375" style="3" customWidth="1"/>
    <col min="10764" max="10764" width="6.5546875" style="3" customWidth="1"/>
    <col min="10765" max="10765" width="6.6640625" style="3" customWidth="1"/>
    <col min="10766" max="11008" width="9.109375" style="3"/>
    <col min="11009" max="11009" width="19" style="3" customWidth="1"/>
    <col min="11010" max="11010" width="12.33203125" style="3" customWidth="1"/>
    <col min="11011" max="11011" width="7.109375" style="3" customWidth="1"/>
    <col min="11012" max="11012" width="6.5546875" style="3" customWidth="1"/>
    <col min="11013" max="11013" width="6.88671875" style="3" customWidth="1"/>
    <col min="11014" max="11014" width="6.33203125" style="3" customWidth="1"/>
    <col min="11015" max="11015" width="6.109375" style="3" customWidth="1"/>
    <col min="11016" max="11016" width="6" style="3" customWidth="1"/>
    <col min="11017" max="11018" width="4.88671875" style="3" customWidth="1"/>
    <col min="11019" max="11019" width="6.109375" style="3" customWidth="1"/>
    <col min="11020" max="11020" width="6.5546875" style="3" customWidth="1"/>
    <col min="11021" max="11021" width="6.6640625" style="3" customWidth="1"/>
    <col min="11022" max="11264" width="9.109375" style="3"/>
    <col min="11265" max="11265" width="19" style="3" customWidth="1"/>
    <col min="11266" max="11266" width="12.33203125" style="3" customWidth="1"/>
    <col min="11267" max="11267" width="7.109375" style="3" customWidth="1"/>
    <col min="11268" max="11268" width="6.5546875" style="3" customWidth="1"/>
    <col min="11269" max="11269" width="6.88671875" style="3" customWidth="1"/>
    <col min="11270" max="11270" width="6.33203125" style="3" customWidth="1"/>
    <col min="11271" max="11271" width="6.109375" style="3" customWidth="1"/>
    <col min="11272" max="11272" width="6" style="3" customWidth="1"/>
    <col min="11273" max="11274" width="4.88671875" style="3" customWidth="1"/>
    <col min="11275" max="11275" width="6.109375" style="3" customWidth="1"/>
    <col min="11276" max="11276" width="6.5546875" style="3" customWidth="1"/>
    <col min="11277" max="11277" width="6.6640625" style="3" customWidth="1"/>
    <col min="11278" max="11520" width="9.109375" style="3"/>
    <col min="11521" max="11521" width="19" style="3" customWidth="1"/>
    <col min="11522" max="11522" width="12.33203125" style="3" customWidth="1"/>
    <col min="11523" max="11523" width="7.109375" style="3" customWidth="1"/>
    <col min="11524" max="11524" width="6.5546875" style="3" customWidth="1"/>
    <col min="11525" max="11525" width="6.88671875" style="3" customWidth="1"/>
    <col min="11526" max="11526" width="6.33203125" style="3" customWidth="1"/>
    <col min="11527" max="11527" width="6.109375" style="3" customWidth="1"/>
    <col min="11528" max="11528" width="6" style="3" customWidth="1"/>
    <col min="11529" max="11530" width="4.88671875" style="3" customWidth="1"/>
    <col min="11531" max="11531" width="6.109375" style="3" customWidth="1"/>
    <col min="11532" max="11532" width="6.5546875" style="3" customWidth="1"/>
    <col min="11533" max="11533" width="6.6640625" style="3" customWidth="1"/>
    <col min="11534" max="11776" width="9.109375" style="3"/>
    <col min="11777" max="11777" width="19" style="3" customWidth="1"/>
    <col min="11778" max="11778" width="12.33203125" style="3" customWidth="1"/>
    <col min="11779" max="11779" width="7.109375" style="3" customWidth="1"/>
    <col min="11780" max="11780" width="6.5546875" style="3" customWidth="1"/>
    <col min="11781" max="11781" width="6.88671875" style="3" customWidth="1"/>
    <col min="11782" max="11782" width="6.33203125" style="3" customWidth="1"/>
    <col min="11783" max="11783" width="6.109375" style="3" customWidth="1"/>
    <col min="11784" max="11784" width="6" style="3" customWidth="1"/>
    <col min="11785" max="11786" width="4.88671875" style="3" customWidth="1"/>
    <col min="11787" max="11787" width="6.109375" style="3" customWidth="1"/>
    <col min="11788" max="11788" width="6.5546875" style="3" customWidth="1"/>
    <col min="11789" max="11789" width="6.6640625" style="3" customWidth="1"/>
    <col min="11790" max="12032" width="9.109375" style="3"/>
    <col min="12033" max="12033" width="19" style="3" customWidth="1"/>
    <col min="12034" max="12034" width="12.33203125" style="3" customWidth="1"/>
    <col min="12035" max="12035" width="7.109375" style="3" customWidth="1"/>
    <col min="12036" max="12036" width="6.5546875" style="3" customWidth="1"/>
    <col min="12037" max="12037" width="6.88671875" style="3" customWidth="1"/>
    <col min="12038" max="12038" width="6.33203125" style="3" customWidth="1"/>
    <col min="12039" max="12039" width="6.109375" style="3" customWidth="1"/>
    <col min="12040" max="12040" width="6" style="3" customWidth="1"/>
    <col min="12041" max="12042" width="4.88671875" style="3" customWidth="1"/>
    <col min="12043" max="12043" width="6.109375" style="3" customWidth="1"/>
    <col min="12044" max="12044" width="6.5546875" style="3" customWidth="1"/>
    <col min="12045" max="12045" width="6.6640625" style="3" customWidth="1"/>
    <col min="12046" max="12288" width="9.109375" style="3"/>
    <col min="12289" max="12289" width="19" style="3" customWidth="1"/>
    <col min="12290" max="12290" width="12.33203125" style="3" customWidth="1"/>
    <col min="12291" max="12291" width="7.109375" style="3" customWidth="1"/>
    <col min="12292" max="12292" width="6.5546875" style="3" customWidth="1"/>
    <col min="12293" max="12293" width="6.88671875" style="3" customWidth="1"/>
    <col min="12294" max="12294" width="6.33203125" style="3" customWidth="1"/>
    <col min="12295" max="12295" width="6.109375" style="3" customWidth="1"/>
    <col min="12296" max="12296" width="6" style="3" customWidth="1"/>
    <col min="12297" max="12298" width="4.88671875" style="3" customWidth="1"/>
    <col min="12299" max="12299" width="6.109375" style="3" customWidth="1"/>
    <col min="12300" max="12300" width="6.5546875" style="3" customWidth="1"/>
    <col min="12301" max="12301" width="6.6640625" style="3" customWidth="1"/>
    <col min="12302" max="12544" width="9.109375" style="3"/>
    <col min="12545" max="12545" width="19" style="3" customWidth="1"/>
    <col min="12546" max="12546" width="12.33203125" style="3" customWidth="1"/>
    <col min="12547" max="12547" width="7.109375" style="3" customWidth="1"/>
    <col min="12548" max="12548" width="6.5546875" style="3" customWidth="1"/>
    <col min="12549" max="12549" width="6.88671875" style="3" customWidth="1"/>
    <col min="12550" max="12550" width="6.33203125" style="3" customWidth="1"/>
    <col min="12551" max="12551" width="6.109375" style="3" customWidth="1"/>
    <col min="12552" max="12552" width="6" style="3" customWidth="1"/>
    <col min="12553" max="12554" width="4.88671875" style="3" customWidth="1"/>
    <col min="12555" max="12555" width="6.109375" style="3" customWidth="1"/>
    <col min="12556" max="12556" width="6.5546875" style="3" customWidth="1"/>
    <col min="12557" max="12557" width="6.6640625" style="3" customWidth="1"/>
    <col min="12558" max="12800" width="9.109375" style="3"/>
    <col min="12801" max="12801" width="19" style="3" customWidth="1"/>
    <col min="12802" max="12802" width="12.33203125" style="3" customWidth="1"/>
    <col min="12803" max="12803" width="7.109375" style="3" customWidth="1"/>
    <col min="12804" max="12804" width="6.5546875" style="3" customWidth="1"/>
    <col min="12805" max="12805" width="6.88671875" style="3" customWidth="1"/>
    <col min="12806" max="12806" width="6.33203125" style="3" customWidth="1"/>
    <col min="12807" max="12807" width="6.109375" style="3" customWidth="1"/>
    <col min="12808" max="12808" width="6" style="3" customWidth="1"/>
    <col min="12809" max="12810" width="4.88671875" style="3" customWidth="1"/>
    <col min="12811" max="12811" width="6.109375" style="3" customWidth="1"/>
    <col min="12812" max="12812" width="6.5546875" style="3" customWidth="1"/>
    <col min="12813" max="12813" width="6.6640625" style="3" customWidth="1"/>
    <col min="12814" max="13056" width="9.109375" style="3"/>
    <col min="13057" max="13057" width="19" style="3" customWidth="1"/>
    <col min="13058" max="13058" width="12.33203125" style="3" customWidth="1"/>
    <col min="13059" max="13059" width="7.109375" style="3" customWidth="1"/>
    <col min="13060" max="13060" width="6.5546875" style="3" customWidth="1"/>
    <col min="13061" max="13061" width="6.88671875" style="3" customWidth="1"/>
    <col min="13062" max="13062" width="6.33203125" style="3" customWidth="1"/>
    <col min="13063" max="13063" width="6.109375" style="3" customWidth="1"/>
    <col min="13064" max="13064" width="6" style="3" customWidth="1"/>
    <col min="13065" max="13066" width="4.88671875" style="3" customWidth="1"/>
    <col min="13067" max="13067" width="6.109375" style="3" customWidth="1"/>
    <col min="13068" max="13068" width="6.5546875" style="3" customWidth="1"/>
    <col min="13069" max="13069" width="6.6640625" style="3" customWidth="1"/>
    <col min="13070" max="13312" width="9.109375" style="3"/>
    <col min="13313" max="13313" width="19" style="3" customWidth="1"/>
    <col min="13314" max="13314" width="12.33203125" style="3" customWidth="1"/>
    <col min="13315" max="13315" width="7.109375" style="3" customWidth="1"/>
    <col min="13316" max="13316" width="6.5546875" style="3" customWidth="1"/>
    <col min="13317" max="13317" width="6.88671875" style="3" customWidth="1"/>
    <col min="13318" max="13318" width="6.33203125" style="3" customWidth="1"/>
    <col min="13319" max="13319" width="6.109375" style="3" customWidth="1"/>
    <col min="13320" max="13320" width="6" style="3" customWidth="1"/>
    <col min="13321" max="13322" width="4.88671875" style="3" customWidth="1"/>
    <col min="13323" max="13323" width="6.109375" style="3" customWidth="1"/>
    <col min="13324" max="13324" width="6.5546875" style="3" customWidth="1"/>
    <col min="13325" max="13325" width="6.6640625" style="3" customWidth="1"/>
    <col min="13326" max="13568" width="9.109375" style="3"/>
    <col min="13569" max="13569" width="19" style="3" customWidth="1"/>
    <col min="13570" max="13570" width="12.33203125" style="3" customWidth="1"/>
    <col min="13571" max="13571" width="7.109375" style="3" customWidth="1"/>
    <col min="13572" max="13572" width="6.5546875" style="3" customWidth="1"/>
    <col min="13573" max="13573" width="6.88671875" style="3" customWidth="1"/>
    <col min="13574" max="13574" width="6.33203125" style="3" customWidth="1"/>
    <col min="13575" max="13575" width="6.109375" style="3" customWidth="1"/>
    <col min="13576" max="13576" width="6" style="3" customWidth="1"/>
    <col min="13577" max="13578" width="4.88671875" style="3" customWidth="1"/>
    <col min="13579" max="13579" width="6.109375" style="3" customWidth="1"/>
    <col min="13580" max="13580" width="6.5546875" style="3" customWidth="1"/>
    <col min="13581" max="13581" width="6.6640625" style="3" customWidth="1"/>
    <col min="13582" max="13824" width="9.109375" style="3"/>
    <col min="13825" max="13825" width="19" style="3" customWidth="1"/>
    <col min="13826" max="13826" width="12.33203125" style="3" customWidth="1"/>
    <col min="13827" max="13827" width="7.109375" style="3" customWidth="1"/>
    <col min="13828" max="13828" width="6.5546875" style="3" customWidth="1"/>
    <col min="13829" max="13829" width="6.88671875" style="3" customWidth="1"/>
    <col min="13830" max="13830" width="6.33203125" style="3" customWidth="1"/>
    <col min="13831" max="13831" width="6.109375" style="3" customWidth="1"/>
    <col min="13832" max="13832" width="6" style="3" customWidth="1"/>
    <col min="13833" max="13834" width="4.88671875" style="3" customWidth="1"/>
    <col min="13835" max="13835" width="6.109375" style="3" customWidth="1"/>
    <col min="13836" max="13836" width="6.5546875" style="3" customWidth="1"/>
    <col min="13837" max="13837" width="6.6640625" style="3" customWidth="1"/>
    <col min="13838" max="14080" width="9.109375" style="3"/>
    <col min="14081" max="14081" width="19" style="3" customWidth="1"/>
    <col min="14082" max="14082" width="12.33203125" style="3" customWidth="1"/>
    <col min="14083" max="14083" width="7.109375" style="3" customWidth="1"/>
    <col min="14084" max="14084" width="6.5546875" style="3" customWidth="1"/>
    <col min="14085" max="14085" width="6.88671875" style="3" customWidth="1"/>
    <col min="14086" max="14086" width="6.33203125" style="3" customWidth="1"/>
    <col min="14087" max="14087" width="6.109375" style="3" customWidth="1"/>
    <col min="14088" max="14088" width="6" style="3" customWidth="1"/>
    <col min="14089" max="14090" width="4.88671875" style="3" customWidth="1"/>
    <col min="14091" max="14091" width="6.109375" style="3" customWidth="1"/>
    <col min="14092" max="14092" width="6.5546875" style="3" customWidth="1"/>
    <col min="14093" max="14093" width="6.6640625" style="3" customWidth="1"/>
    <col min="14094" max="14336" width="9.109375" style="3"/>
    <col min="14337" max="14337" width="19" style="3" customWidth="1"/>
    <col min="14338" max="14338" width="12.33203125" style="3" customWidth="1"/>
    <col min="14339" max="14339" width="7.109375" style="3" customWidth="1"/>
    <col min="14340" max="14340" width="6.5546875" style="3" customWidth="1"/>
    <col min="14341" max="14341" width="6.88671875" style="3" customWidth="1"/>
    <col min="14342" max="14342" width="6.33203125" style="3" customWidth="1"/>
    <col min="14343" max="14343" width="6.109375" style="3" customWidth="1"/>
    <col min="14344" max="14344" width="6" style="3" customWidth="1"/>
    <col min="14345" max="14346" width="4.88671875" style="3" customWidth="1"/>
    <col min="14347" max="14347" width="6.109375" style="3" customWidth="1"/>
    <col min="14348" max="14348" width="6.5546875" style="3" customWidth="1"/>
    <col min="14349" max="14349" width="6.6640625" style="3" customWidth="1"/>
    <col min="14350" max="14592" width="9.109375" style="3"/>
    <col min="14593" max="14593" width="19" style="3" customWidth="1"/>
    <col min="14594" max="14594" width="12.33203125" style="3" customWidth="1"/>
    <col min="14595" max="14595" width="7.109375" style="3" customWidth="1"/>
    <col min="14596" max="14596" width="6.5546875" style="3" customWidth="1"/>
    <col min="14597" max="14597" width="6.88671875" style="3" customWidth="1"/>
    <col min="14598" max="14598" width="6.33203125" style="3" customWidth="1"/>
    <col min="14599" max="14599" width="6.109375" style="3" customWidth="1"/>
    <col min="14600" max="14600" width="6" style="3" customWidth="1"/>
    <col min="14601" max="14602" width="4.88671875" style="3" customWidth="1"/>
    <col min="14603" max="14603" width="6.109375" style="3" customWidth="1"/>
    <col min="14604" max="14604" width="6.5546875" style="3" customWidth="1"/>
    <col min="14605" max="14605" width="6.6640625" style="3" customWidth="1"/>
    <col min="14606" max="14848" width="9.109375" style="3"/>
    <col min="14849" max="14849" width="19" style="3" customWidth="1"/>
    <col min="14850" max="14850" width="12.33203125" style="3" customWidth="1"/>
    <col min="14851" max="14851" width="7.109375" style="3" customWidth="1"/>
    <col min="14852" max="14852" width="6.5546875" style="3" customWidth="1"/>
    <col min="14853" max="14853" width="6.88671875" style="3" customWidth="1"/>
    <col min="14854" max="14854" width="6.33203125" style="3" customWidth="1"/>
    <col min="14855" max="14855" width="6.109375" style="3" customWidth="1"/>
    <col min="14856" max="14856" width="6" style="3" customWidth="1"/>
    <col min="14857" max="14858" width="4.88671875" style="3" customWidth="1"/>
    <col min="14859" max="14859" width="6.109375" style="3" customWidth="1"/>
    <col min="14860" max="14860" width="6.5546875" style="3" customWidth="1"/>
    <col min="14861" max="14861" width="6.6640625" style="3" customWidth="1"/>
    <col min="14862" max="15104" width="9.109375" style="3"/>
    <col min="15105" max="15105" width="19" style="3" customWidth="1"/>
    <col min="15106" max="15106" width="12.33203125" style="3" customWidth="1"/>
    <col min="15107" max="15107" width="7.109375" style="3" customWidth="1"/>
    <col min="15108" max="15108" width="6.5546875" style="3" customWidth="1"/>
    <col min="15109" max="15109" width="6.88671875" style="3" customWidth="1"/>
    <col min="15110" max="15110" width="6.33203125" style="3" customWidth="1"/>
    <col min="15111" max="15111" width="6.109375" style="3" customWidth="1"/>
    <col min="15112" max="15112" width="6" style="3" customWidth="1"/>
    <col min="15113" max="15114" width="4.88671875" style="3" customWidth="1"/>
    <col min="15115" max="15115" width="6.109375" style="3" customWidth="1"/>
    <col min="15116" max="15116" width="6.5546875" style="3" customWidth="1"/>
    <col min="15117" max="15117" width="6.6640625" style="3" customWidth="1"/>
    <col min="15118" max="15360" width="9.109375" style="3"/>
    <col min="15361" max="15361" width="19" style="3" customWidth="1"/>
    <col min="15362" max="15362" width="12.33203125" style="3" customWidth="1"/>
    <col min="15363" max="15363" width="7.109375" style="3" customWidth="1"/>
    <col min="15364" max="15364" width="6.5546875" style="3" customWidth="1"/>
    <col min="15365" max="15365" width="6.88671875" style="3" customWidth="1"/>
    <col min="15366" max="15366" width="6.33203125" style="3" customWidth="1"/>
    <col min="15367" max="15367" width="6.109375" style="3" customWidth="1"/>
    <col min="15368" max="15368" width="6" style="3" customWidth="1"/>
    <col min="15369" max="15370" width="4.88671875" style="3" customWidth="1"/>
    <col min="15371" max="15371" width="6.109375" style="3" customWidth="1"/>
    <col min="15372" max="15372" width="6.5546875" style="3" customWidth="1"/>
    <col min="15373" max="15373" width="6.6640625" style="3" customWidth="1"/>
    <col min="15374" max="15616" width="9.109375" style="3"/>
    <col min="15617" max="15617" width="19" style="3" customWidth="1"/>
    <col min="15618" max="15618" width="12.33203125" style="3" customWidth="1"/>
    <col min="15619" max="15619" width="7.109375" style="3" customWidth="1"/>
    <col min="15620" max="15620" width="6.5546875" style="3" customWidth="1"/>
    <col min="15621" max="15621" width="6.88671875" style="3" customWidth="1"/>
    <col min="15622" max="15622" width="6.33203125" style="3" customWidth="1"/>
    <col min="15623" max="15623" width="6.109375" style="3" customWidth="1"/>
    <col min="15624" max="15624" width="6" style="3" customWidth="1"/>
    <col min="15625" max="15626" width="4.88671875" style="3" customWidth="1"/>
    <col min="15627" max="15627" width="6.109375" style="3" customWidth="1"/>
    <col min="15628" max="15628" width="6.5546875" style="3" customWidth="1"/>
    <col min="15629" max="15629" width="6.6640625" style="3" customWidth="1"/>
    <col min="15630" max="15872" width="9.109375" style="3"/>
    <col min="15873" max="15873" width="19" style="3" customWidth="1"/>
    <col min="15874" max="15874" width="12.33203125" style="3" customWidth="1"/>
    <col min="15875" max="15875" width="7.109375" style="3" customWidth="1"/>
    <col min="15876" max="15876" width="6.5546875" style="3" customWidth="1"/>
    <col min="15877" max="15877" width="6.88671875" style="3" customWidth="1"/>
    <col min="15878" max="15878" width="6.33203125" style="3" customWidth="1"/>
    <col min="15879" max="15879" width="6.109375" style="3" customWidth="1"/>
    <col min="15880" max="15880" width="6" style="3" customWidth="1"/>
    <col min="15881" max="15882" width="4.88671875" style="3" customWidth="1"/>
    <col min="15883" max="15883" width="6.109375" style="3" customWidth="1"/>
    <col min="15884" max="15884" width="6.5546875" style="3" customWidth="1"/>
    <col min="15885" max="15885" width="6.6640625" style="3" customWidth="1"/>
    <col min="15886" max="16128" width="9.109375" style="3"/>
    <col min="16129" max="16129" width="19" style="3" customWidth="1"/>
    <col min="16130" max="16130" width="12.33203125" style="3" customWidth="1"/>
    <col min="16131" max="16131" width="7.109375" style="3" customWidth="1"/>
    <col min="16132" max="16132" width="6.5546875" style="3" customWidth="1"/>
    <col min="16133" max="16133" width="6.88671875" style="3" customWidth="1"/>
    <col min="16134" max="16134" width="6.33203125" style="3" customWidth="1"/>
    <col min="16135" max="16135" width="6.109375" style="3" customWidth="1"/>
    <col min="16136" max="16136" width="6" style="3" customWidth="1"/>
    <col min="16137" max="16138" width="4.88671875" style="3" customWidth="1"/>
    <col min="16139" max="16139" width="6.109375" style="3" customWidth="1"/>
    <col min="16140" max="16140" width="6.5546875" style="3" customWidth="1"/>
    <col min="16141" max="16141" width="6.6640625" style="3" customWidth="1"/>
    <col min="16142" max="16384" width="9.109375" style="3"/>
  </cols>
  <sheetData>
    <row r="1" spans="1:5" x14ac:dyDescent="0.3">
      <c r="A1" s="1" t="s">
        <v>205</v>
      </c>
      <c r="B1" s="1"/>
      <c r="C1" s="1"/>
      <c r="D1" s="1"/>
      <c r="E1" s="1"/>
    </row>
    <row r="2" spans="1:5" ht="15" thickBot="1" x14ac:dyDescent="0.35">
      <c r="A2" s="1"/>
      <c r="B2" s="1"/>
      <c r="C2" s="1"/>
      <c r="D2" s="1"/>
      <c r="E2" s="1"/>
    </row>
    <row r="3" spans="1:5" ht="15" thickBot="1" x14ac:dyDescent="0.35">
      <c r="A3" s="1"/>
      <c r="B3" s="1"/>
      <c r="C3" s="61" t="s">
        <v>206</v>
      </c>
      <c r="D3" s="62"/>
      <c r="E3" s="1"/>
    </row>
    <row r="4" spans="1:5" x14ac:dyDescent="0.3">
      <c r="A4" s="1"/>
      <c r="B4" s="37" t="s">
        <v>207</v>
      </c>
      <c r="C4" s="38" t="s">
        <v>208</v>
      </c>
      <c r="D4" s="38" t="s">
        <v>209</v>
      </c>
      <c r="E4" s="39" t="s">
        <v>210</v>
      </c>
    </row>
    <row r="5" spans="1:5" x14ac:dyDescent="0.3">
      <c r="A5" s="1"/>
      <c r="B5" s="37" t="s">
        <v>211</v>
      </c>
      <c r="C5" s="39">
        <v>200</v>
      </c>
      <c r="D5" s="39">
        <v>25</v>
      </c>
      <c r="E5" s="37">
        <f>SUM(C5:D5)</f>
        <v>225</v>
      </c>
    </row>
    <row r="6" spans="1:5" x14ac:dyDescent="0.3">
      <c r="A6" s="1"/>
      <c r="B6" s="37" t="s">
        <v>212</v>
      </c>
      <c r="C6" s="39">
        <v>295</v>
      </c>
      <c r="D6" s="39">
        <v>10</v>
      </c>
      <c r="E6" s="37">
        <f>SUM(C6:D6)</f>
        <v>305</v>
      </c>
    </row>
    <row r="7" spans="1:5" x14ac:dyDescent="0.3">
      <c r="A7" s="1"/>
      <c r="B7" s="39" t="s">
        <v>213</v>
      </c>
      <c r="C7" s="39">
        <f>SUM(C5:C6)</f>
        <v>495</v>
      </c>
      <c r="D7" s="39">
        <f>SUM(D5:D6)</f>
        <v>35</v>
      </c>
      <c r="E7" s="37">
        <f>SUM(C5:D6)</f>
        <v>530</v>
      </c>
    </row>
    <row r="8" spans="1:5" x14ac:dyDescent="0.3">
      <c r="A8" s="1"/>
      <c r="B8" s="40"/>
      <c r="C8" s="40"/>
      <c r="D8" s="40"/>
      <c r="E8" s="16"/>
    </row>
    <row r="9" spans="1:5" x14ac:dyDescent="0.3">
      <c r="A9" s="1" t="s">
        <v>214</v>
      </c>
      <c r="B9" s="40"/>
      <c r="C9" s="40"/>
      <c r="D9" s="40"/>
      <c r="E9" s="16"/>
    </row>
    <row r="10" spans="1:5" ht="15.6" x14ac:dyDescent="0.3">
      <c r="A10" s="1" t="s">
        <v>215</v>
      </c>
      <c r="B10" s="1"/>
      <c r="C10" s="1"/>
      <c r="D10" s="1"/>
      <c r="E10" s="41"/>
    </row>
    <row r="11" spans="1:5" ht="15.6" x14ac:dyDescent="0.3">
      <c r="A11" s="1" t="s">
        <v>216</v>
      </c>
      <c r="B11" s="1"/>
      <c r="C11" s="1"/>
      <c r="D11" s="1"/>
      <c r="E11" s="41"/>
    </row>
    <row r="12" spans="1:5" x14ac:dyDescent="0.3">
      <c r="A12" s="1" t="s">
        <v>217</v>
      </c>
      <c r="B12" s="1"/>
      <c r="C12" s="1"/>
      <c r="D12" s="1"/>
      <c r="E12" s="16"/>
    </row>
    <row r="13" spans="1:5" x14ac:dyDescent="0.3">
      <c r="A13" s="1"/>
      <c r="B13" s="1"/>
      <c r="C13" s="1"/>
      <c r="D13" s="1"/>
      <c r="E13" s="16"/>
    </row>
    <row r="14" spans="1:5" x14ac:dyDescent="0.3">
      <c r="A14" s="6"/>
      <c r="B14"/>
      <c r="C14"/>
      <c r="D14"/>
    </row>
    <row r="15" spans="1:5" x14ac:dyDescent="0.3">
      <c r="A15" s="6" t="s">
        <v>13</v>
      </c>
      <c r="B15"/>
      <c r="C15"/>
      <c r="D15"/>
    </row>
    <row r="16" spans="1:5" x14ac:dyDescent="0.3">
      <c r="A16" s="8" t="s">
        <v>218</v>
      </c>
      <c r="B16" s="3">
        <f>D7/E7</f>
        <v>6.6037735849056603E-2</v>
      </c>
    </row>
    <row r="18" spans="1:10" x14ac:dyDescent="0.3">
      <c r="A18" s="3" t="s">
        <v>15</v>
      </c>
    </row>
    <row r="19" spans="1:10" x14ac:dyDescent="0.3">
      <c r="A19" s="9" t="s">
        <v>219</v>
      </c>
      <c r="B19" s="42">
        <f>D5/E7</f>
        <v>4.716981132075472E-2</v>
      </c>
    </row>
    <row r="21" spans="1:10" x14ac:dyDescent="0.3">
      <c r="A21" s="43" t="s">
        <v>17</v>
      </c>
    </row>
    <row r="22" spans="1:10" x14ac:dyDescent="0.3">
      <c r="A22" s="43" t="s">
        <v>220</v>
      </c>
      <c r="B22" s="3">
        <f>E5/E7</f>
        <v>0.42452830188679247</v>
      </c>
    </row>
    <row r="24" spans="1:10" x14ac:dyDescent="0.3">
      <c r="A24" s="43" t="s">
        <v>221</v>
      </c>
      <c r="B24" s="3">
        <f>B22*B16</f>
        <v>2.8034887860448558E-2</v>
      </c>
      <c r="D24" s="3" t="s">
        <v>222</v>
      </c>
    </row>
    <row r="26" spans="1:10" x14ac:dyDescent="0.3">
      <c r="A26" s="43" t="s">
        <v>201</v>
      </c>
    </row>
    <row r="27" spans="1:10" x14ac:dyDescent="0.3">
      <c r="A27" s="43" t="s">
        <v>223</v>
      </c>
    </row>
    <row r="28" spans="1:10" x14ac:dyDescent="0.3">
      <c r="A28" s="43" t="s">
        <v>224</v>
      </c>
    </row>
    <row r="30" spans="1:10" x14ac:dyDescent="0.3">
      <c r="A30" s="43" t="s">
        <v>225</v>
      </c>
      <c r="D30" s="3">
        <f>BINOMDIST(8,10,1-B16,FALSE)</f>
        <v>0.11361390782372859</v>
      </c>
      <c r="E30" s="11" t="s">
        <v>22</v>
      </c>
      <c r="F30" s="3">
        <f>BINOMDIST(9,10,1-B16,FALSE)</f>
        <v>0.35707228173171829</v>
      </c>
      <c r="G30" s="11" t="s">
        <v>22</v>
      </c>
      <c r="H30" s="3">
        <f>BINOMDIST(10,10,1-B16,FALSE)</f>
        <v>0.50500222702057318</v>
      </c>
      <c r="I30" s="11" t="s">
        <v>23</v>
      </c>
      <c r="J30" s="3">
        <f>SUM(D30,F30,H30)</f>
        <v>0.97568841657602001</v>
      </c>
    </row>
  </sheetData>
  <mergeCells count="1">
    <mergeCell ref="C3:D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6" workbookViewId="0">
      <selection activeCell="G34" sqref="G34"/>
    </sheetView>
  </sheetViews>
  <sheetFormatPr defaultRowHeight="14.4" x14ac:dyDescent="0.3"/>
  <cols>
    <col min="2" max="2" width="8.44140625" customWidth="1"/>
    <col min="4" max="4" width="11.6640625" customWidth="1"/>
    <col min="5" max="5" width="15.6640625" customWidth="1"/>
    <col min="7" max="7" width="12.5546875" customWidth="1"/>
    <col min="258" max="258" width="8.44140625" customWidth="1"/>
    <col min="260" max="260" width="11.6640625" customWidth="1"/>
    <col min="261" max="261" width="15.6640625" customWidth="1"/>
    <col min="263" max="263" width="12.5546875" customWidth="1"/>
    <col min="514" max="514" width="8.44140625" customWidth="1"/>
    <col min="516" max="516" width="11.6640625" customWidth="1"/>
    <col min="517" max="517" width="15.6640625" customWidth="1"/>
    <col min="519" max="519" width="12.5546875" customWidth="1"/>
    <col min="770" max="770" width="8.44140625" customWidth="1"/>
    <col min="772" max="772" width="11.6640625" customWidth="1"/>
    <col min="773" max="773" width="15.6640625" customWidth="1"/>
    <col min="775" max="775" width="12.5546875" customWidth="1"/>
    <col min="1026" max="1026" width="8.44140625" customWidth="1"/>
    <col min="1028" max="1028" width="11.6640625" customWidth="1"/>
    <col min="1029" max="1029" width="15.6640625" customWidth="1"/>
    <col min="1031" max="1031" width="12.5546875" customWidth="1"/>
    <col min="1282" max="1282" width="8.44140625" customWidth="1"/>
    <col min="1284" max="1284" width="11.6640625" customWidth="1"/>
    <col min="1285" max="1285" width="15.6640625" customWidth="1"/>
    <col min="1287" max="1287" width="12.5546875" customWidth="1"/>
    <col min="1538" max="1538" width="8.44140625" customWidth="1"/>
    <col min="1540" max="1540" width="11.6640625" customWidth="1"/>
    <col min="1541" max="1541" width="15.6640625" customWidth="1"/>
    <col min="1543" max="1543" width="12.5546875" customWidth="1"/>
    <col min="1794" max="1794" width="8.44140625" customWidth="1"/>
    <col min="1796" max="1796" width="11.6640625" customWidth="1"/>
    <col min="1797" max="1797" width="15.6640625" customWidth="1"/>
    <col min="1799" max="1799" width="12.5546875" customWidth="1"/>
    <col min="2050" max="2050" width="8.44140625" customWidth="1"/>
    <col min="2052" max="2052" width="11.6640625" customWidth="1"/>
    <col min="2053" max="2053" width="15.6640625" customWidth="1"/>
    <col min="2055" max="2055" width="12.5546875" customWidth="1"/>
    <col min="2306" max="2306" width="8.44140625" customWidth="1"/>
    <col min="2308" max="2308" width="11.6640625" customWidth="1"/>
    <col min="2309" max="2309" width="15.6640625" customWidth="1"/>
    <col min="2311" max="2311" width="12.5546875" customWidth="1"/>
    <col min="2562" max="2562" width="8.44140625" customWidth="1"/>
    <col min="2564" max="2564" width="11.6640625" customWidth="1"/>
    <col min="2565" max="2565" width="15.6640625" customWidth="1"/>
    <col min="2567" max="2567" width="12.5546875" customWidth="1"/>
    <col min="2818" max="2818" width="8.44140625" customWidth="1"/>
    <col min="2820" max="2820" width="11.6640625" customWidth="1"/>
    <col min="2821" max="2821" width="15.6640625" customWidth="1"/>
    <col min="2823" max="2823" width="12.5546875" customWidth="1"/>
    <col min="3074" max="3074" width="8.44140625" customWidth="1"/>
    <col min="3076" max="3076" width="11.6640625" customWidth="1"/>
    <col min="3077" max="3077" width="15.6640625" customWidth="1"/>
    <col min="3079" max="3079" width="12.5546875" customWidth="1"/>
    <col min="3330" max="3330" width="8.44140625" customWidth="1"/>
    <col min="3332" max="3332" width="11.6640625" customWidth="1"/>
    <col min="3333" max="3333" width="15.6640625" customWidth="1"/>
    <col min="3335" max="3335" width="12.5546875" customWidth="1"/>
    <col min="3586" max="3586" width="8.44140625" customWidth="1"/>
    <col min="3588" max="3588" width="11.6640625" customWidth="1"/>
    <col min="3589" max="3589" width="15.6640625" customWidth="1"/>
    <col min="3591" max="3591" width="12.5546875" customWidth="1"/>
    <col min="3842" max="3842" width="8.44140625" customWidth="1"/>
    <col min="3844" max="3844" width="11.6640625" customWidth="1"/>
    <col min="3845" max="3845" width="15.6640625" customWidth="1"/>
    <col min="3847" max="3847" width="12.5546875" customWidth="1"/>
    <col min="4098" max="4098" width="8.44140625" customWidth="1"/>
    <col min="4100" max="4100" width="11.6640625" customWidth="1"/>
    <col min="4101" max="4101" width="15.6640625" customWidth="1"/>
    <col min="4103" max="4103" width="12.5546875" customWidth="1"/>
    <col min="4354" max="4354" width="8.44140625" customWidth="1"/>
    <col min="4356" max="4356" width="11.6640625" customWidth="1"/>
    <col min="4357" max="4357" width="15.6640625" customWidth="1"/>
    <col min="4359" max="4359" width="12.5546875" customWidth="1"/>
    <col min="4610" max="4610" width="8.44140625" customWidth="1"/>
    <col min="4612" max="4612" width="11.6640625" customWidth="1"/>
    <col min="4613" max="4613" width="15.6640625" customWidth="1"/>
    <col min="4615" max="4615" width="12.5546875" customWidth="1"/>
    <col min="4866" max="4866" width="8.44140625" customWidth="1"/>
    <col min="4868" max="4868" width="11.6640625" customWidth="1"/>
    <col min="4869" max="4869" width="15.6640625" customWidth="1"/>
    <col min="4871" max="4871" width="12.5546875" customWidth="1"/>
    <col min="5122" max="5122" width="8.44140625" customWidth="1"/>
    <col min="5124" max="5124" width="11.6640625" customWidth="1"/>
    <col min="5125" max="5125" width="15.6640625" customWidth="1"/>
    <col min="5127" max="5127" width="12.5546875" customWidth="1"/>
    <col min="5378" max="5378" width="8.44140625" customWidth="1"/>
    <col min="5380" max="5380" width="11.6640625" customWidth="1"/>
    <col min="5381" max="5381" width="15.6640625" customWidth="1"/>
    <col min="5383" max="5383" width="12.5546875" customWidth="1"/>
    <col min="5634" max="5634" width="8.44140625" customWidth="1"/>
    <col min="5636" max="5636" width="11.6640625" customWidth="1"/>
    <col min="5637" max="5637" width="15.6640625" customWidth="1"/>
    <col min="5639" max="5639" width="12.5546875" customWidth="1"/>
    <col min="5890" max="5890" width="8.44140625" customWidth="1"/>
    <col min="5892" max="5892" width="11.6640625" customWidth="1"/>
    <col min="5893" max="5893" width="15.6640625" customWidth="1"/>
    <col min="5895" max="5895" width="12.5546875" customWidth="1"/>
    <col min="6146" max="6146" width="8.44140625" customWidth="1"/>
    <col min="6148" max="6148" width="11.6640625" customWidth="1"/>
    <col min="6149" max="6149" width="15.6640625" customWidth="1"/>
    <col min="6151" max="6151" width="12.5546875" customWidth="1"/>
    <col min="6402" max="6402" width="8.44140625" customWidth="1"/>
    <col min="6404" max="6404" width="11.6640625" customWidth="1"/>
    <col min="6405" max="6405" width="15.6640625" customWidth="1"/>
    <col min="6407" max="6407" width="12.5546875" customWidth="1"/>
    <col min="6658" max="6658" width="8.44140625" customWidth="1"/>
    <col min="6660" max="6660" width="11.6640625" customWidth="1"/>
    <col min="6661" max="6661" width="15.6640625" customWidth="1"/>
    <col min="6663" max="6663" width="12.5546875" customWidth="1"/>
    <col min="6914" max="6914" width="8.44140625" customWidth="1"/>
    <col min="6916" max="6916" width="11.6640625" customWidth="1"/>
    <col min="6917" max="6917" width="15.6640625" customWidth="1"/>
    <col min="6919" max="6919" width="12.5546875" customWidth="1"/>
    <col min="7170" max="7170" width="8.44140625" customWidth="1"/>
    <col min="7172" max="7172" width="11.6640625" customWidth="1"/>
    <col min="7173" max="7173" width="15.6640625" customWidth="1"/>
    <col min="7175" max="7175" width="12.5546875" customWidth="1"/>
    <col min="7426" max="7426" width="8.44140625" customWidth="1"/>
    <col min="7428" max="7428" width="11.6640625" customWidth="1"/>
    <col min="7429" max="7429" width="15.6640625" customWidth="1"/>
    <col min="7431" max="7431" width="12.5546875" customWidth="1"/>
    <col min="7682" max="7682" width="8.44140625" customWidth="1"/>
    <col min="7684" max="7684" width="11.6640625" customWidth="1"/>
    <col min="7685" max="7685" width="15.6640625" customWidth="1"/>
    <col min="7687" max="7687" width="12.5546875" customWidth="1"/>
    <col min="7938" max="7938" width="8.44140625" customWidth="1"/>
    <col min="7940" max="7940" width="11.6640625" customWidth="1"/>
    <col min="7941" max="7941" width="15.6640625" customWidth="1"/>
    <col min="7943" max="7943" width="12.5546875" customWidth="1"/>
    <col min="8194" max="8194" width="8.44140625" customWidth="1"/>
    <col min="8196" max="8196" width="11.6640625" customWidth="1"/>
    <col min="8197" max="8197" width="15.6640625" customWidth="1"/>
    <col min="8199" max="8199" width="12.5546875" customWidth="1"/>
    <col min="8450" max="8450" width="8.44140625" customWidth="1"/>
    <col min="8452" max="8452" width="11.6640625" customWidth="1"/>
    <col min="8453" max="8453" width="15.6640625" customWidth="1"/>
    <col min="8455" max="8455" width="12.5546875" customWidth="1"/>
    <col min="8706" max="8706" width="8.44140625" customWidth="1"/>
    <col min="8708" max="8708" width="11.6640625" customWidth="1"/>
    <col min="8709" max="8709" width="15.6640625" customWidth="1"/>
    <col min="8711" max="8711" width="12.5546875" customWidth="1"/>
    <col min="8962" max="8962" width="8.44140625" customWidth="1"/>
    <col min="8964" max="8964" width="11.6640625" customWidth="1"/>
    <col min="8965" max="8965" width="15.6640625" customWidth="1"/>
    <col min="8967" max="8967" width="12.5546875" customWidth="1"/>
    <col min="9218" max="9218" width="8.44140625" customWidth="1"/>
    <col min="9220" max="9220" width="11.6640625" customWidth="1"/>
    <col min="9221" max="9221" width="15.6640625" customWidth="1"/>
    <col min="9223" max="9223" width="12.5546875" customWidth="1"/>
    <col min="9474" max="9474" width="8.44140625" customWidth="1"/>
    <col min="9476" max="9476" width="11.6640625" customWidth="1"/>
    <col min="9477" max="9477" width="15.6640625" customWidth="1"/>
    <col min="9479" max="9479" width="12.5546875" customWidth="1"/>
    <col min="9730" max="9730" width="8.44140625" customWidth="1"/>
    <col min="9732" max="9732" width="11.6640625" customWidth="1"/>
    <col min="9733" max="9733" width="15.6640625" customWidth="1"/>
    <col min="9735" max="9735" width="12.5546875" customWidth="1"/>
    <col min="9986" max="9986" width="8.44140625" customWidth="1"/>
    <col min="9988" max="9988" width="11.6640625" customWidth="1"/>
    <col min="9989" max="9989" width="15.6640625" customWidth="1"/>
    <col min="9991" max="9991" width="12.5546875" customWidth="1"/>
    <col min="10242" max="10242" width="8.44140625" customWidth="1"/>
    <col min="10244" max="10244" width="11.6640625" customWidth="1"/>
    <col min="10245" max="10245" width="15.6640625" customWidth="1"/>
    <col min="10247" max="10247" width="12.5546875" customWidth="1"/>
    <col min="10498" max="10498" width="8.44140625" customWidth="1"/>
    <col min="10500" max="10500" width="11.6640625" customWidth="1"/>
    <col min="10501" max="10501" width="15.6640625" customWidth="1"/>
    <col min="10503" max="10503" width="12.5546875" customWidth="1"/>
    <col min="10754" max="10754" width="8.44140625" customWidth="1"/>
    <col min="10756" max="10756" width="11.6640625" customWidth="1"/>
    <col min="10757" max="10757" width="15.6640625" customWidth="1"/>
    <col min="10759" max="10759" width="12.5546875" customWidth="1"/>
    <col min="11010" max="11010" width="8.44140625" customWidth="1"/>
    <col min="11012" max="11012" width="11.6640625" customWidth="1"/>
    <col min="11013" max="11013" width="15.6640625" customWidth="1"/>
    <col min="11015" max="11015" width="12.5546875" customWidth="1"/>
    <col min="11266" max="11266" width="8.44140625" customWidth="1"/>
    <col min="11268" max="11268" width="11.6640625" customWidth="1"/>
    <col min="11269" max="11269" width="15.6640625" customWidth="1"/>
    <col min="11271" max="11271" width="12.5546875" customWidth="1"/>
    <col min="11522" max="11522" width="8.44140625" customWidth="1"/>
    <col min="11524" max="11524" width="11.6640625" customWidth="1"/>
    <col min="11525" max="11525" width="15.6640625" customWidth="1"/>
    <col min="11527" max="11527" width="12.5546875" customWidth="1"/>
    <col min="11778" max="11778" width="8.44140625" customWidth="1"/>
    <col min="11780" max="11780" width="11.6640625" customWidth="1"/>
    <col min="11781" max="11781" width="15.6640625" customWidth="1"/>
    <col min="11783" max="11783" width="12.5546875" customWidth="1"/>
    <col min="12034" max="12034" width="8.44140625" customWidth="1"/>
    <col min="12036" max="12036" width="11.6640625" customWidth="1"/>
    <col min="12037" max="12037" width="15.6640625" customWidth="1"/>
    <col min="12039" max="12039" width="12.5546875" customWidth="1"/>
    <col min="12290" max="12290" width="8.44140625" customWidth="1"/>
    <col min="12292" max="12292" width="11.6640625" customWidth="1"/>
    <col min="12293" max="12293" width="15.6640625" customWidth="1"/>
    <col min="12295" max="12295" width="12.5546875" customWidth="1"/>
    <col min="12546" max="12546" width="8.44140625" customWidth="1"/>
    <col min="12548" max="12548" width="11.6640625" customWidth="1"/>
    <col min="12549" max="12549" width="15.6640625" customWidth="1"/>
    <col min="12551" max="12551" width="12.5546875" customWidth="1"/>
    <col min="12802" max="12802" width="8.44140625" customWidth="1"/>
    <col min="12804" max="12804" width="11.6640625" customWidth="1"/>
    <col min="12805" max="12805" width="15.6640625" customWidth="1"/>
    <col min="12807" max="12807" width="12.5546875" customWidth="1"/>
    <col min="13058" max="13058" width="8.44140625" customWidth="1"/>
    <col min="13060" max="13060" width="11.6640625" customWidth="1"/>
    <col min="13061" max="13061" width="15.6640625" customWidth="1"/>
    <col min="13063" max="13063" width="12.5546875" customWidth="1"/>
    <col min="13314" max="13314" width="8.44140625" customWidth="1"/>
    <col min="13316" max="13316" width="11.6640625" customWidth="1"/>
    <col min="13317" max="13317" width="15.6640625" customWidth="1"/>
    <col min="13319" max="13319" width="12.5546875" customWidth="1"/>
    <col min="13570" max="13570" width="8.44140625" customWidth="1"/>
    <col min="13572" max="13572" width="11.6640625" customWidth="1"/>
    <col min="13573" max="13573" width="15.6640625" customWidth="1"/>
    <col min="13575" max="13575" width="12.5546875" customWidth="1"/>
    <col min="13826" max="13826" width="8.44140625" customWidth="1"/>
    <col min="13828" max="13828" width="11.6640625" customWidth="1"/>
    <col min="13829" max="13829" width="15.6640625" customWidth="1"/>
    <col min="13831" max="13831" width="12.5546875" customWidth="1"/>
    <col min="14082" max="14082" width="8.44140625" customWidth="1"/>
    <col min="14084" max="14084" width="11.6640625" customWidth="1"/>
    <col min="14085" max="14085" width="15.6640625" customWidth="1"/>
    <col min="14087" max="14087" width="12.5546875" customWidth="1"/>
    <col min="14338" max="14338" width="8.44140625" customWidth="1"/>
    <col min="14340" max="14340" width="11.6640625" customWidth="1"/>
    <col min="14341" max="14341" width="15.6640625" customWidth="1"/>
    <col min="14343" max="14343" width="12.5546875" customWidth="1"/>
    <col min="14594" max="14594" width="8.44140625" customWidth="1"/>
    <col min="14596" max="14596" width="11.6640625" customWidth="1"/>
    <col min="14597" max="14597" width="15.6640625" customWidth="1"/>
    <col min="14599" max="14599" width="12.5546875" customWidth="1"/>
    <col min="14850" max="14850" width="8.44140625" customWidth="1"/>
    <col min="14852" max="14852" width="11.6640625" customWidth="1"/>
    <col min="14853" max="14853" width="15.6640625" customWidth="1"/>
    <col min="14855" max="14855" width="12.5546875" customWidth="1"/>
    <col min="15106" max="15106" width="8.44140625" customWidth="1"/>
    <col min="15108" max="15108" width="11.6640625" customWidth="1"/>
    <col min="15109" max="15109" width="15.6640625" customWidth="1"/>
    <col min="15111" max="15111" width="12.5546875" customWidth="1"/>
    <col min="15362" max="15362" width="8.44140625" customWidth="1"/>
    <col min="15364" max="15364" width="11.6640625" customWidth="1"/>
    <col min="15365" max="15365" width="15.6640625" customWidth="1"/>
    <col min="15367" max="15367" width="12.5546875" customWidth="1"/>
    <col min="15618" max="15618" width="8.44140625" customWidth="1"/>
    <col min="15620" max="15620" width="11.6640625" customWidth="1"/>
    <col min="15621" max="15621" width="15.6640625" customWidth="1"/>
    <col min="15623" max="15623" width="12.5546875" customWidth="1"/>
    <col min="15874" max="15874" width="8.44140625" customWidth="1"/>
    <col min="15876" max="15876" width="11.6640625" customWidth="1"/>
    <col min="15877" max="15877" width="15.6640625" customWidth="1"/>
    <col min="15879" max="15879" width="12.5546875" customWidth="1"/>
    <col min="16130" max="16130" width="8.44140625" customWidth="1"/>
    <col min="16132" max="16132" width="11.6640625" customWidth="1"/>
    <col min="16133" max="16133" width="15.6640625" customWidth="1"/>
    <col min="16135" max="16135" width="12.5546875" customWidth="1"/>
  </cols>
  <sheetData>
    <row r="1" spans="1:3" ht="15.6" x14ac:dyDescent="0.3">
      <c r="A1" s="12" t="s">
        <v>226</v>
      </c>
      <c r="B1" s="12"/>
      <c r="C1" s="12"/>
    </row>
    <row r="2" spans="1:3" ht="15.6" x14ac:dyDescent="0.3">
      <c r="A2" s="12" t="s">
        <v>227</v>
      </c>
      <c r="B2" s="12"/>
      <c r="C2" s="12"/>
    </row>
    <row r="3" spans="1:3" ht="15.6" x14ac:dyDescent="0.3">
      <c r="A3" s="12" t="s">
        <v>228</v>
      </c>
      <c r="B3" s="12"/>
      <c r="C3" s="12"/>
    </row>
    <row r="4" spans="1:3" ht="15.6" x14ac:dyDescent="0.3">
      <c r="A4" s="12" t="s">
        <v>229</v>
      </c>
    </row>
    <row r="5" spans="1:3" ht="15.6" x14ac:dyDescent="0.3">
      <c r="A5" s="12" t="s">
        <v>230</v>
      </c>
    </row>
    <row r="6" spans="1:3" ht="15.6" x14ac:dyDescent="0.3">
      <c r="A6" s="12" t="s">
        <v>231</v>
      </c>
    </row>
    <row r="7" spans="1:3" ht="15.6" x14ac:dyDescent="0.3">
      <c r="A7" s="12" t="s">
        <v>232</v>
      </c>
    </row>
    <row r="8" spans="1:3" ht="15.6" x14ac:dyDescent="0.3">
      <c r="A8" s="12" t="s">
        <v>233</v>
      </c>
    </row>
    <row r="9" spans="1:3" ht="15.6" x14ac:dyDescent="0.3">
      <c r="A9" s="12" t="s">
        <v>234</v>
      </c>
    </row>
    <row r="10" spans="1:3" ht="15.6" x14ac:dyDescent="0.3">
      <c r="A10" s="12" t="s">
        <v>235</v>
      </c>
    </row>
    <row r="11" spans="1:3" ht="15.6" x14ac:dyDescent="0.3">
      <c r="A11" s="12"/>
    </row>
    <row r="12" spans="1:3" ht="15.6" x14ac:dyDescent="0.3">
      <c r="A12" s="44" t="s">
        <v>236</v>
      </c>
      <c r="B12">
        <v>0.1</v>
      </c>
    </row>
    <row r="13" spans="1:3" x14ac:dyDescent="0.3">
      <c r="A13" s="6" t="s">
        <v>237</v>
      </c>
      <c r="B13">
        <v>0.4</v>
      </c>
    </row>
    <row r="14" spans="1:3" x14ac:dyDescent="0.3">
      <c r="A14" s="6" t="s">
        <v>238</v>
      </c>
      <c r="B14">
        <v>0.5</v>
      </c>
    </row>
    <row r="15" spans="1:3" x14ac:dyDescent="0.3">
      <c r="A15" s="6"/>
    </row>
    <row r="16" spans="1:3" x14ac:dyDescent="0.3">
      <c r="A16" s="6" t="s">
        <v>13</v>
      </c>
    </row>
    <row r="17" spans="1:5" x14ac:dyDescent="0.3">
      <c r="A17" s="6" t="s">
        <v>239</v>
      </c>
    </row>
    <row r="18" spans="1:5" x14ac:dyDescent="0.3">
      <c r="A18" s="17"/>
    </row>
    <row r="19" spans="1:5" x14ac:dyDescent="0.3">
      <c r="A19" s="6"/>
      <c r="B19" t="s">
        <v>240</v>
      </c>
      <c r="C19" t="s">
        <v>241</v>
      </c>
    </row>
    <row r="20" spans="1:5" x14ac:dyDescent="0.3">
      <c r="A20" s="6"/>
      <c r="B20">
        <v>10</v>
      </c>
      <c r="C20">
        <f>B12^2</f>
        <v>1.0000000000000002E-2</v>
      </c>
    </row>
    <row r="21" spans="1:5" x14ac:dyDescent="0.3">
      <c r="A21" s="6"/>
      <c r="B21">
        <v>2</v>
      </c>
      <c r="C21">
        <f>B13^2</f>
        <v>0.16000000000000003</v>
      </c>
    </row>
    <row r="22" spans="1:5" x14ac:dyDescent="0.3">
      <c r="A22" s="6"/>
      <c r="B22">
        <v>1</v>
      </c>
      <c r="C22">
        <f>B14^2</f>
        <v>0.25</v>
      </c>
    </row>
    <row r="23" spans="1:5" x14ac:dyDescent="0.3">
      <c r="A23" s="6"/>
      <c r="B23">
        <v>0</v>
      </c>
      <c r="C23">
        <f>1-SUM(C20:C22)</f>
        <v>0.57999999999999996</v>
      </c>
    </row>
    <row r="24" spans="1:5" x14ac:dyDescent="0.3">
      <c r="A24" s="6"/>
      <c r="B24" t="s">
        <v>242</v>
      </c>
      <c r="C24">
        <f>SUM(C20:C23)</f>
        <v>1</v>
      </c>
    </row>
    <row r="25" spans="1:5" x14ac:dyDescent="0.3">
      <c r="A25" s="6"/>
    </row>
    <row r="27" spans="1:5" x14ac:dyDescent="0.3">
      <c r="A27" t="s">
        <v>243</v>
      </c>
      <c r="B27" s="15" t="s">
        <v>244</v>
      </c>
      <c r="E27">
        <f>B20*C20+B21*C21+B22*C22+B23*C23</f>
        <v>0.67000000000000015</v>
      </c>
    </row>
    <row r="29" spans="1:5" x14ac:dyDescent="0.3">
      <c r="A29" t="s">
        <v>15</v>
      </c>
    </row>
    <row r="30" spans="1:5" x14ac:dyDescent="0.3">
      <c r="A30" t="s">
        <v>245</v>
      </c>
    </row>
    <row r="31" spans="1:5" x14ac:dyDescent="0.3">
      <c r="A31" t="s">
        <v>246</v>
      </c>
      <c r="B31">
        <f>SUM(C20:C22)</f>
        <v>0.42000000000000004</v>
      </c>
    </row>
    <row r="33" spans="1:7" x14ac:dyDescent="0.3">
      <c r="A33" t="s">
        <v>247</v>
      </c>
      <c r="G33">
        <f>C20/B31</f>
        <v>2.3809523809523812E-2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9" sqref="A9:M18"/>
    </sheetView>
  </sheetViews>
  <sheetFormatPr defaultRowHeight="14.4" x14ac:dyDescent="0.3"/>
  <cols>
    <col min="1" max="1" width="15" customWidth="1"/>
    <col min="2" max="2" width="8.5546875" customWidth="1"/>
    <col min="3" max="3" width="8.6640625" customWidth="1"/>
    <col min="4" max="4" width="5.44140625" customWidth="1"/>
    <col min="5" max="5" width="5.5546875" customWidth="1"/>
    <col min="6" max="6" width="6.6640625" customWidth="1"/>
    <col min="7" max="7" width="6.44140625" customWidth="1"/>
    <col min="10" max="10" width="3.6640625" customWidth="1"/>
    <col min="257" max="257" width="15" customWidth="1"/>
    <col min="258" max="258" width="8.5546875" customWidth="1"/>
    <col min="259" max="259" width="8.6640625" customWidth="1"/>
    <col min="260" max="260" width="5.44140625" customWidth="1"/>
    <col min="261" max="261" width="5.5546875" customWidth="1"/>
    <col min="262" max="262" width="6.6640625" customWidth="1"/>
    <col min="263" max="263" width="6.44140625" customWidth="1"/>
    <col min="266" max="266" width="3.6640625" customWidth="1"/>
    <col min="513" max="513" width="15" customWidth="1"/>
    <col min="514" max="514" width="8.5546875" customWidth="1"/>
    <col min="515" max="515" width="8.6640625" customWidth="1"/>
    <col min="516" max="516" width="5.44140625" customWidth="1"/>
    <col min="517" max="517" width="5.5546875" customWidth="1"/>
    <col min="518" max="518" width="6.6640625" customWidth="1"/>
    <col min="519" max="519" width="6.44140625" customWidth="1"/>
    <col min="522" max="522" width="3.6640625" customWidth="1"/>
    <col min="769" max="769" width="15" customWidth="1"/>
    <col min="770" max="770" width="8.5546875" customWidth="1"/>
    <col min="771" max="771" width="8.6640625" customWidth="1"/>
    <col min="772" max="772" width="5.44140625" customWidth="1"/>
    <col min="773" max="773" width="5.5546875" customWidth="1"/>
    <col min="774" max="774" width="6.6640625" customWidth="1"/>
    <col min="775" max="775" width="6.44140625" customWidth="1"/>
    <col min="778" max="778" width="3.6640625" customWidth="1"/>
    <col min="1025" max="1025" width="15" customWidth="1"/>
    <col min="1026" max="1026" width="8.5546875" customWidth="1"/>
    <col min="1027" max="1027" width="8.6640625" customWidth="1"/>
    <col min="1028" max="1028" width="5.44140625" customWidth="1"/>
    <col min="1029" max="1029" width="5.5546875" customWidth="1"/>
    <col min="1030" max="1030" width="6.6640625" customWidth="1"/>
    <col min="1031" max="1031" width="6.44140625" customWidth="1"/>
    <col min="1034" max="1034" width="3.6640625" customWidth="1"/>
    <col min="1281" max="1281" width="15" customWidth="1"/>
    <col min="1282" max="1282" width="8.5546875" customWidth="1"/>
    <col min="1283" max="1283" width="8.6640625" customWidth="1"/>
    <col min="1284" max="1284" width="5.44140625" customWidth="1"/>
    <col min="1285" max="1285" width="5.5546875" customWidth="1"/>
    <col min="1286" max="1286" width="6.6640625" customWidth="1"/>
    <col min="1287" max="1287" width="6.44140625" customWidth="1"/>
    <col min="1290" max="1290" width="3.6640625" customWidth="1"/>
    <col min="1537" max="1537" width="15" customWidth="1"/>
    <col min="1538" max="1538" width="8.5546875" customWidth="1"/>
    <col min="1539" max="1539" width="8.6640625" customWidth="1"/>
    <col min="1540" max="1540" width="5.44140625" customWidth="1"/>
    <col min="1541" max="1541" width="5.5546875" customWidth="1"/>
    <col min="1542" max="1542" width="6.6640625" customWidth="1"/>
    <col min="1543" max="1543" width="6.44140625" customWidth="1"/>
    <col min="1546" max="1546" width="3.6640625" customWidth="1"/>
    <col min="1793" max="1793" width="15" customWidth="1"/>
    <col min="1794" max="1794" width="8.5546875" customWidth="1"/>
    <col min="1795" max="1795" width="8.6640625" customWidth="1"/>
    <col min="1796" max="1796" width="5.44140625" customWidth="1"/>
    <col min="1797" max="1797" width="5.5546875" customWidth="1"/>
    <col min="1798" max="1798" width="6.6640625" customWidth="1"/>
    <col min="1799" max="1799" width="6.44140625" customWidth="1"/>
    <col min="1802" max="1802" width="3.6640625" customWidth="1"/>
    <col min="2049" max="2049" width="15" customWidth="1"/>
    <col min="2050" max="2050" width="8.5546875" customWidth="1"/>
    <col min="2051" max="2051" width="8.6640625" customWidth="1"/>
    <col min="2052" max="2052" width="5.44140625" customWidth="1"/>
    <col min="2053" max="2053" width="5.5546875" customWidth="1"/>
    <col min="2054" max="2054" width="6.6640625" customWidth="1"/>
    <col min="2055" max="2055" width="6.44140625" customWidth="1"/>
    <col min="2058" max="2058" width="3.6640625" customWidth="1"/>
    <col min="2305" max="2305" width="15" customWidth="1"/>
    <col min="2306" max="2306" width="8.5546875" customWidth="1"/>
    <col min="2307" max="2307" width="8.6640625" customWidth="1"/>
    <col min="2308" max="2308" width="5.44140625" customWidth="1"/>
    <col min="2309" max="2309" width="5.5546875" customWidth="1"/>
    <col min="2310" max="2310" width="6.6640625" customWidth="1"/>
    <col min="2311" max="2311" width="6.44140625" customWidth="1"/>
    <col min="2314" max="2314" width="3.6640625" customWidth="1"/>
    <col min="2561" max="2561" width="15" customWidth="1"/>
    <col min="2562" max="2562" width="8.5546875" customWidth="1"/>
    <col min="2563" max="2563" width="8.6640625" customWidth="1"/>
    <col min="2564" max="2564" width="5.44140625" customWidth="1"/>
    <col min="2565" max="2565" width="5.5546875" customWidth="1"/>
    <col min="2566" max="2566" width="6.6640625" customWidth="1"/>
    <col min="2567" max="2567" width="6.44140625" customWidth="1"/>
    <col min="2570" max="2570" width="3.6640625" customWidth="1"/>
    <col min="2817" max="2817" width="15" customWidth="1"/>
    <col min="2818" max="2818" width="8.5546875" customWidth="1"/>
    <col min="2819" max="2819" width="8.6640625" customWidth="1"/>
    <col min="2820" max="2820" width="5.44140625" customWidth="1"/>
    <col min="2821" max="2821" width="5.5546875" customWidth="1"/>
    <col min="2822" max="2822" width="6.6640625" customWidth="1"/>
    <col min="2823" max="2823" width="6.44140625" customWidth="1"/>
    <col min="2826" max="2826" width="3.6640625" customWidth="1"/>
    <col min="3073" max="3073" width="15" customWidth="1"/>
    <col min="3074" max="3074" width="8.5546875" customWidth="1"/>
    <col min="3075" max="3075" width="8.6640625" customWidth="1"/>
    <col min="3076" max="3076" width="5.44140625" customWidth="1"/>
    <col min="3077" max="3077" width="5.5546875" customWidth="1"/>
    <col min="3078" max="3078" width="6.6640625" customWidth="1"/>
    <col min="3079" max="3079" width="6.44140625" customWidth="1"/>
    <col min="3082" max="3082" width="3.6640625" customWidth="1"/>
    <col min="3329" max="3329" width="15" customWidth="1"/>
    <col min="3330" max="3330" width="8.5546875" customWidth="1"/>
    <col min="3331" max="3331" width="8.6640625" customWidth="1"/>
    <col min="3332" max="3332" width="5.44140625" customWidth="1"/>
    <col min="3333" max="3333" width="5.5546875" customWidth="1"/>
    <col min="3334" max="3334" width="6.6640625" customWidth="1"/>
    <col min="3335" max="3335" width="6.44140625" customWidth="1"/>
    <col min="3338" max="3338" width="3.6640625" customWidth="1"/>
    <col min="3585" max="3585" width="15" customWidth="1"/>
    <col min="3586" max="3586" width="8.5546875" customWidth="1"/>
    <col min="3587" max="3587" width="8.6640625" customWidth="1"/>
    <col min="3588" max="3588" width="5.44140625" customWidth="1"/>
    <col min="3589" max="3589" width="5.5546875" customWidth="1"/>
    <col min="3590" max="3590" width="6.6640625" customWidth="1"/>
    <col min="3591" max="3591" width="6.44140625" customWidth="1"/>
    <col min="3594" max="3594" width="3.6640625" customWidth="1"/>
    <col min="3841" max="3841" width="15" customWidth="1"/>
    <col min="3842" max="3842" width="8.5546875" customWidth="1"/>
    <col min="3843" max="3843" width="8.6640625" customWidth="1"/>
    <col min="3844" max="3844" width="5.44140625" customWidth="1"/>
    <col min="3845" max="3845" width="5.5546875" customWidth="1"/>
    <col min="3846" max="3846" width="6.6640625" customWidth="1"/>
    <col min="3847" max="3847" width="6.44140625" customWidth="1"/>
    <col min="3850" max="3850" width="3.6640625" customWidth="1"/>
    <col min="4097" max="4097" width="15" customWidth="1"/>
    <col min="4098" max="4098" width="8.5546875" customWidth="1"/>
    <col min="4099" max="4099" width="8.6640625" customWidth="1"/>
    <col min="4100" max="4100" width="5.44140625" customWidth="1"/>
    <col min="4101" max="4101" width="5.5546875" customWidth="1"/>
    <col min="4102" max="4102" width="6.6640625" customWidth="1"/>
    <col min="4103" max="4103" width="6.44140625" customWidth="1"/>
    <col min="4106" max="4106" width="3.6640625" customWidth="1"/>
    <col min="4353" max="4353" width="15" customWidth="1"/>
    <col min="4354" max="4354" width="8.5546875" customWidth="1"/>
    <col min="4355" max="4355" width="8.6640625" customWidth="1"/>
    <col min="4356" max="4356" width="5.44140625" customWidth="1"/>
    <col min="4357" max="4357" width="5.5546875" customWidth="1"/>
    <col min="4358" max="4358" width="6.6640625" customWidth="1"/>
    <col min="4359" max="4359" width="6.44140625" customWidth="1"/>
    <col min="4362" max="4362" width="3.6640625" customWidth="1"/>
    <col min="4609" max="4609" width="15" customWidth="1"/>
    <col min="4610" max="4610" width="8.5546875" customWidth="1"/>
    <col min="4611" max="4611" width="8.6640625" customWidth="1"/>
    <col min="4612" max="4612" width="5.44140625" customWidth="1"/>
    <col min="4613" max="4613" width="5.5546875" customWidth="1"/>
    <col min="4614" max="4614" width="6.6640625" customWidth="1"/>
    <col min="4615" max="4615" width="6.44140625" customWidth="1"/>
    <col min="4618" max="4618" width="3.6640625" customWidth="1"/>
    <col min="4865" max="4865" width="15" customWidth="1"/>
    <col min="4866" max="4866" width="8.5546875" customWidth="1"/>
    <col min="4867" max="4867" width="8.6640625" customWidth="1"/>
    <col min="4868" max="4868" width="5.44140625" customWidth="1"/>
    <col min="4869" max="4869" width="5.5546875" customWidth="1"/>
    <col min="4870" max="4870" width="6.6640625" customWidth="1"/>
    <col min="4871" max="4871" width="6.44140625" customWidth="1"/>
    <col min="4874" max="4874" width="3.6640625" customWidth="1"/>
    <col min="5121" max="5121" width="15" customWidth="1"/>
    <col min="5122" max="5122" width="8.5546875" customWidth="1"/>
    <col min="5123" max="5123" width="8.6640625" customWidth="1"/>
    <col min="5124" max="5124" width="5.44140625" customWidth="1"/>
    <col min="5125" max="5125" width="5.5546875" customWidth="1"/>
    <col min="5126" max="5126" width="6.6640625" customWidth="1"/>
    <col min="5127" max="5127" width="6.44140625" customWidth="1"/>
    <col min="5130" max="5130" width="3.6640625" customWidth="1"/>
    <col min="5377" max="5377" width="15" customWidth="1"/>
    <col min="5378" max="5378" width="8.5546875" customWidth="1"/>
    <col min="5379" max="5379" width="8.6640625" customWidth="1"/>
    <col min="5380" max="5380" width="5.44140625" customWidth="1"/>
    <col min="5381" max="5381" width="5.5546875" customWidth="1"/>
    <col min="5382" max="5382" width="6.6640625" customWidth="1"/>
    <col min="5383" max="5383" width="6.44140625" customWidth="1"/>
    <col min="5386" max="5386" width="3.6640625" customWidth="1"/>
    <col min="5633" max="5633" width="15" customWidth="1"/>
    <col min="5634" max="5634" width="8.5546875" customWidth="1"/>
    <col min="5635" max="5635" width="8.6640625" customWidth="1"/>
    <col min="5636" max="5636" width="5.44140625" customWidth="1"/>
    <col min="5637" max="5637" width="5.5546875" customWidth="1"/>
    <col min="5638" max="5638" width="6.6640625" customWidth="1"/>
    <col min="5639" max="5639" width="6.44140625" customWidth="1"/>
    <col min="5642" max="5642" width="3.6640625" customWidth="1"/>
    <col min="5889" max="5889" width="15" customWidth="1"/>
    <col min="5890" max="5890" width="8.5546875" customWidth="1"/>
    <col min="5891" max="5891" width="8.6640625" customWidth="1"/>
    <col min="5892" max="5892" width="5.44140625" customWidth="1"/>
    <col min="5893" max="5893" width="5.5546875" customWidth="1"/>
    <col min="5894" max="5894" width="6.6640625" customWidth="1"/>
    <col min="5895" max="5895" width="6.44140625" customWidth="1"/>
    <col min="5898" max="5898" width="3.6640625" customWidth="1"/>
    <col min="6145" max="6145" width="15" customWidth="1"/>
    <col min="6146" max="6146" width="8.5546875" customWidth="1"/>
    <col min="6147" max="6147" width="8.6640625" customWidth="1"/>
    <col min="6148" max="6148" width="5.44140625" customWidth="1"/>
    <col min="6149" max="6149" width="5.5546875" customWidth="1"/>
    <col min="6150" max="6150" width="6.6640625" customWidth="1"/>
    <col min="6151" max="6151" width="6.44140625" customWidth="1"/>
    <col min="6154" max="6154" width="3.6640625" customWidth="1"/>
    <col min="6401" max="6401" width="15" customWidth="1"/>
    <col min="6402" max="6402" width="8.5546875" customWidth="1"/>
    <col min="6403" max="6403" width="8.6640625" customWidth="1"/>
    <col min="6404" max="6404" width="5.44140625" customWidth="1"/>
    <col min="6405" max="6405" width="5.5546875" customWidth="1"/>
    <col min="6406" max="6406" width="6.6640625" customWidth="1"/>
    <col min="6407" max="6407" width="6.44140625" customWidth="1"/>
    <col min="6410" max="6410" width="3.6640625" customWidth="1"/>
    <col min="6657" max="6657" width="15" customWidth="1"/>
    <col min="6658" max="6658" width="8.5546875" customWidth="1"/>
    <col min="6659" max="6659" width="8.6640625" customWidth="1"/>
    <col min="6660" max="6660" width="5.44140625" customWidth="1"/>
    <col min="6661" max="6661" width="5.5546875" customWidth="1"/>
    <col min="6662" max="6662" width="6.6640625" customWidth="1"/>
    <col min="6663" max="6663" width="6.44140625" customWidth="1"/>
    <col min="6666" max="6666" width="3.6640625" customWidth="1"/>
    <col min="6913" max="6913" width="15" customWidth="1"/>
    <col min="6914" max="6914" width="8.5546875" customWidth="1"/>
    <col min="6915" max="6915" width="8.6640625" customWidth="1"/>
    <col min="6916" max="6916" width="5.44140625" customWidth="1"/>
    <col min="6917" max="6917" width="5.5546875" customWidth="1"/>
    <col min="6918" max="6918" width="6.6640625" customWidth="1"/>
    <col min="6919" max="6919" width="6.44140625" customWidth="1"/>
    <col min="6922" max="6922" width="3.6640625" customWidth="1"/>
    <col min="7169" max="7169" width="15" customWidth="1"/>
    <col min="7170" max="7170" width="8.5546875" customWidth="1"/>
    <col min="7171" max="7171" width="8.6640625" customWidth="1"/>
    <col min="7172" max="7172" width="5.44140625" customWidth="1"/>
    <col min="7173" max="7173" width="5.5546875" customWidth="1"/>
    <col min="7174" max="7174" width="6.6640625" customWidth="1"/>
    <col min="7175" max="7175" width="6.44140625" customWidth="1"/>
    <col min="7178" max="7178" width="3.6640625" customWidth="1"/>
    <col min="7425" max="7425" width="15" customWidth="1"/>
    <col min="7426" max="7426" width="8.5546875" customWidth="1"/>
    <col min="7427" max="7427" width="8.6640625" customWidth="1"/>
    <col min="7428" max="7428" width="5.44140625" customWidth="1"/>
    <col min="7429" max="7429" width="5.5546875" customWidth="1"/>
    <col min="7430" max="7430" width="6.6640625" customWidth="1"/>
    <col min="7431" max="7431" width="6.44140625" customWidth="1"/>
    <col min="7434" max="7434" width="3.6640625" customWidth="1"/>
    <col min="7681" max="7681" width="15" customWidth="1"/>
    <col min="7682" max="7682" width="8.5546875" customWidth="1"/>
    <col min="7683" max="7683" width="8.6640625" customWidth="1"/>
    <col min="7684" max="7684" width="5.44140625" customWidth="1"/>
    <col min="7685" max="7685" width="5.5546875" customWidth="1"/>
    <col min="7686" max="7686" width="6.6640625" customWidth="1"/>
    <col min="7687" max="7687" width="6.44140625" customWidth="1"/>
    <col min="7690" max="7690" width="3.6640625" customWidth="1"/>
    <col min="7937" max="7937" width="15" customWidth="1"/>
    <col min="7938" max="7938" width="8.5546875" customWidth="1"/>
    <col min="7939" max="7939" width="8.6640625" customWidth="1"/>
    <col min="7940" max="7940" width="5.44140625" customWidth="1"/>
    <col min="7941" max="7941" width="5.5546875" customWidth="1"/>
    <col min="7942" max="7942" width="6.6640625" customWidth="1"/>
    <col min="7943" max="7943" width="6.44140625" customWidth="1"/>
    <col min="7946" max="7946" width="3.6640625" customWidth="1"/>
    <col min="8193" max="8193" width="15" customWidth="1"/>
    <col min="8194" max="8194" width="8.5546875" customWidth="1"/>
    <col min="8195" max="8195" width="8.6640625" customWidth="1"/>
    <col min="8196" max="8196" width="5.44140625" customWidth="1"/>
    <col min="8197" max="8197" width="5.5546875" customWidth="1"/>
    <col min="8198" max="8198" width="6.6640625" customWidth="1"/>
    <col min="8199" max="8199" width="6.44140625" customWidth="1"/>
    <col min="8202" max="8202" width="3.6640625" customWidth="1"/>
    <col min="8449" max="8449" width="15" customWidth="1"/>
    <col min="8450" max="8450" width="8.5546875" customWidth="1"/>
    <col min="8451" max="8451" width="8.6640625" customWidth="1"/>
    <col min="8452" max="8452" width="5.44140625" customWidth="1"/>
    <col min="8453" max="8453" width="5.5546875" customWidth="1"/>
    <col min="8454" max="8454" width="6.6640625" customWidth="1"/>
    <col min="8455" max="8455" width="6.44140625" customWidth="1"/>
    <col min="8458" max="8458" width="3.6640625" customWidth="1"/>
    <col min="8705" max="8705" width="15" customWidth="1"/>
    <col min="8706" max="8706" width="8.5546875" customWidth="1"/>
    <col min="8707" max="8707" width="8.6640625" customWidth="1"/>
    <col min="8708" max="8708" width="5.44140625" customWidth="1"/>
    <col min="8709" max="8709" width="5.5546875" customWidth="1"/>
    <col min="8710" max="8710" width="6.6640625" customWidth="1"/>
    <col min="8711" max="8711" width="6.44140625" customWidth="1"/>
    <col min="8714" max="8714" width="3.6640625" customWidth="1"/>
    <col min="8961" max="8961" width="15" customWidth="1"/>
    <col min="8962" max="8962" width="8.5546875" customWidth="1"/>
    <col min="8963" max="8963" width="8.6640625" customWidth="1"/>
    <col min="8964" max="8964" width="5.44140625" customWidth="1"/>
    <col min="8965" max="8965" width="5.5546875" customWidth="1"/>
    <col min="8966" max="8966" width="6.6640625" customWidth="1"/>
    <col min="8967" max="8967" width="6.44140625" customWidth="1"/>
    <col min="8970" max="8970" width="3.6640625" customWidth="1"/>
    <col min="9217" max="9217" width="15" customWidth="1"/>
    <col min="9218" max="9218" width="8.5546875" customWidth="1"/>
    <col min="9219" max="9219" width="8.6640625" customWidth="1"/>
    <col min="9220" max="9220" width="5.44140625" customWidth="1"/>
    <col min="9221" max="9221" width="5.5546875" customWidth="1"/>
    <col min="9222" max="9222" width="6.6640625" customWidth="1"/>
    <col min="9223" max="9223" width="6.44140625" customWidth="1"/>
    <col min="9226" max="9226" width="3.6640625" customWidth="1"/>
    <col min="9473" max="9473" width="15" customWidth="1"/>
    <col min="9474" max="9474" width="8.5546875" customWidth="1"/>
    <col min="9475" max="9475" width="8.6640625" customWidth="1"/>
    <col min="9476" max="9476" width="5.44140625" customWidth="1"/>
    <col min="9477" max="9477" width="5.5546875" customWidth="1"/>
    <col min="9478" max="9478" width="6.6640625" customWidth="1"/>
    <col min="9479" max="9479" width="6.44140625" customWidth="1"/>
    <col min="9482" max="9482" width="3.6640625" customWidth="1"/>
    <col min="9729" max="9729" width="15" customWidth="1"/>
    <col min="9730" max="9730" width="8.5546875" customWidth="1"/>
    <col min="9731" max="9731" width="8.6640625" customWidth="1"/>
    <col min="9732" max="9732" width="5.44140625" customWidth="1"/>
    <col min="9733" max="9733" width="5.5546875" customWidth="1"/>
    <col min="9734" max="9734" width="6.6640625" customWidth="1"/>
    <col min="9735" max="9735" width="6.44140625" customWidth="1"/>
    <col min="9738" max="9738" width="3.6640625" customWidth="1"/>
    <col min="9985" max="9985" width="15" customWidth="1"/>
    <col min="9986" max="9986" width="8.5546875" customWidth="1"/>
    <col min="9987" max="9987" width="8.6640625" customWidth="1"/>
    <col min="9988" max="9988" width="5.44140625" customWidth="1"/>
    <col min="9989" max="9989" width="5.5546875" customWidth="1"/>
    <col min="9990" max="9990" width="6.6640625" customWidth="1"/>
    <col min="9991" max="9991" width="6.44140625" customWidth="1"/>
    <col min="9994" max="9994" width="3.6640625" customWidth="1"/>
    <col min="10241" max="10241" width="15" customWidth="1"/>
    <col min="10242" max="10242" width="8.5546875" customWidth="1"/>
    <col min="10243" max="10243" width="8.6640625" customWidth="1"/>
    <col min="10244" max="10244" width="5.44140625" customWidth="1"/>
    <col min="10245" max="10245" width="5.5546875" customWidth="1"/>
    <col min="10246" max="10246" width="6.6640625" customWidth="1"/>
    <col min="10247" max="10247" width="6.44140625" customWidth="1"/>
    <col min="10250" max="10250" width="3.6640625" customWidth="1"/>
    <col min="10497" max="10497" width="15" customWidth="1"/>
    <col min="10498" max="10498" width="8.5546875" customWidth="1"/>
    <col min="10499" max="10499" width="8.6640625" customWidth="1"/>
    <col min="10500" max="10500" width="5.44140625" customWidth="1"/>
    <col min="10501" max="10501" width="5.5546875" customWidth="1"/>
    <col min="10502" max="10502" width="6.6640625" customWidth="1"/>
    <col min="10503" max="10503" width="6.44140625" customWidth="1"/>
    <col min="10506" max="10506" width="3.6640625" customWidth="1"/>
    <col min="10753" max="10753" width="15" customWidth="1"/>
    <col min="10754" max="10754" width="8.5546875" customWidth="1"/>
    <col min="10755" max="10755" width="8.6640625" customWidth="1"/>
    <col min="10756" max="10756" width="5.44140625" customWidth="1"/>
    <col min="10757" max="10757" width="5.5546875" customWidth="1"/>
    <col min="10758" max="10758" width="6.6640625" customWidth="1"/>
    <col min="10759" max="10759" width="6.44140625" customWidth="1"/>
    <col min="10762" max="10762" width="3.6640625" customWidth="1"/>
    <col min="11009" max="11009" width="15" customWidth="1"/>
    <col min="11010" max="11010" width="8.5546875" customWidth="1"/>
    <col min="11011" max="11011" width="8.6640625" customWidth="1"/>
    <col min="11012" max="11012" width="5.44140625" customWidth="1"/>
    <col min="11013" max="11013" width="5.5546875" customWidth="1"/>
    <col min="11014" max="11014" width="6.6640625" customWidth="1"/>
    <col min="11015" max="11015" width="6.44140625" customWidth="1"/>
    <col min="11018" max="11018" width="3.6640625" customWidth="1"/>
    <col min="11265" max="11265" width="15" customWidth="1"/>
    <col min="11266" max="11266" width="8.5546875" customWidth="1"/>
    <col min="11267" max="11267" width="8.6640625" customWidth="1"/>
    <col min="11268" max="11268" width="5.44140625" customWidth="1"/>
    <col min="11269" max="11269" width="5.5546875" customWidth="1"/>
    <col min="11270" max="11270" width="6.6640625" customWidth="1"/>
    <col min="11271" max="11271" width="6.44140625" customWidth="1"/>
    <col min="11274" max="11274" width="3.6640625" customWidth="1"/>
    <col min="11521" max="11521" width="15" customWidth="1"/>
    <col min="11522" max="11522" width="8.5546875" customWidth="1"/>
    <col min="11523" max="11523" width="8.6640625" customWidth="1"/>
    <col min="11524" max="11524" width="5.44140625" customWidth="1"/>
    <col min="11525" max="11525" width="5.5546875" customWidth="1"/>
    <col min="11526" max="11526" width="6.6640625" customWidth="1"/>
    <col min="11527" max="11527" width="6.44140625" customWidth="1"/>
    <col min="11530" max="11530" width="3.6640625" customWidth="1"/>
    <col min="11777" max="11777" width="15" customWidth="1"/>
    <col min="11778" max="11778" width="8.5546875" customWidth="1"/>
    <col min="11779" max="11779" width="8.6640625" customWidth="1"/>
    <col min="11780" max="11780" width="5.44140625" customWidth="1"/>
    <col min="11781" max="11781" width="5.5546875" customWidth="1"/>
    <col min="11782" max="11782" width="6.6640625" customWidth="1"/>
    <col min="11783" max="11783" width="6.44140625" customWidth="1"/>
    <col min="11786" max="11786" width="3.6640625" customWidth="1"/>
    <col min="12033" max="12033" width="15" customWidth="1"/>
    <col min="12034" max="12034" width="8.5546875" customWidth="1"/>
    <col min="12035" max="12035" width="8.6640625" customWidth="1"/>
    <col min="12036" max="12036" width="5.44140625" customWidth="1"/>
    <col min="12037" max="12037" width="5.5546875" customWidth="1"/>
    <col min="12038" max="12038" width="6.6640625" customWidth="1"/>
    <col min="12039" max="12039" width="6.44140625" customWidth="1"/>
    <col min="12042" max="12042" width="3.6640625" customWidth="1"/>
    <col min="12289" max="12289" width="15" customWidth="1"/>
    <col min="12290" max="12290" width="8.5546875" customWidth="1"/>
    <col min="12291" max="12291" width="8.6640625" customWidth="1"/>
    <col min="12292" max="12292" width="5.44140625" customWidth="1"/>
    <col min="12293" max="12293" width="5.5546875" customWidth="1"/>
    <col min="12294" max="12294" width="6.6640625" customWidth="1"/>
    <col min="12295" max="12295" width="6.44140625" customWidth="1"/>
    <col min="12298" max="12298" width="3.6640625" customWidth="1"/>
    <col min="12545" max="12545" width="15" customWidth="1"/>
    <col min="12546" max="12546" width="8.5546875" customWidth="1"/>
    <col min="12547" max="12547" width="8.6640625" customWidth="1"/>
    <col min="12548" max="12548" width="5.44140625" customWidth="1"/>
    <col min="12549" max="12549" width="5.5546875" customWidth="1"/>
    <col min="12550" max="12550" width="6.6640625" customWidth="1"/>
    <col min="12551" max="12551" width="6.44140625" customWidth="1"/>
    <col min="12554" max="12554" width="3.6640625" customWidth="1"/>
    <col min="12801" max="12801" width="15" customWidth="1"/>
    <col min="12802" max="12802" width="8.5546875" customWidth="1"/>
    <col min="12803" max="12803" width="8.6640625" customWidth="1"/>
    <col min="12804" max="12804" width="5.44140625" customWidth="1"/>
    <col min="12805" max="12805" width="5.5546875" customWidth="1"/>
    <col min="12806" max="12806" width="6.6640625" customWidth="1"/>
    <col min="12807" max="12807" width="6.44140625" customWidth="1"/>
    <col min="12810" max="12810" width="3.6640625" customWidth="1"/>
    <col min="13057" max="13057" width="15" customWidth="1"/>
    <col min="13058" max="13058" width="8.5546875" customWidth="1"/>
    <col min="13059" max="13059" width="8.6640625" customWidth="1"/>
    <col min="13060" max="13060" width="5.44140625" customWidth="1"/>
    <col min="13061" max="13061" width="5.5546875" customWidth="1"/>
    <col min="13062" max="13062" width="6.6640625" customWidth="1"/>
    <col min="13063" max="13063" width="6.44140625" customWidth="1"/>
    <col min="13066" max="13066" width="3.6640625" customWidth="1"/>
    <col min="13313" max="13313" width="15" customWidth="1"/>
    <col min="13314" max="13314" width="8.5546875" customWidth="1"/>
    <col min="13315" max="13315" width="8.6640625" customWidth="1"/>
    <col min="13316" max="13316" width="5.44140625" customWidth="1"/>
    <col min="13317" max="13317" width="5.5546875" customWidth="1"/>
    <col min="13318" max="13318" width="6.6640625" customWidth="1"/>
    <col min="13319" max="13319" width="6.44140625" customWidth="1"/>
    <col min="13322" max="13322" width="3.6640625" customWidth="1"/>
    <col min="13569" max="13569" width="15" customWidth="1"/>
    <col min="13570" max="13570" width="8.5546875" customWidth="1"/>
    <col min="13571" max="13571" width="8.6640625" customWidth="1"/>
    <col min="13572" max="13572" width="5.44140625" customWidth="1"/>
    <col min="13573" max="13573" width="5.5546875" customWidth="1"/>
    <col min="13574" max="13574" width="6.6640625" customWidth="1"/>
    <col min="13575" max="13575" width="6.44140625" customWidth="1"/>
    <col min="13578" max="13578" width="3.6640625" customWidth="1"/>
    <col min="13825" max="13825" width="15" customWidth="1"/>
    <col min="13826" max="13826" width="8.5546875" customWidth="1"/>
    <col min="13827" max="13827" width="8.6640625" customWidth="1"/>
    <col min="13828" max="13828" width="5.44140625" customWidth="1"/>
    <col min="13829" max="13829" width="5.5546875" customWidth="1"/>
    <col min="13830" max="13830" width="6.6640625" customWidth="1"/>
    <col min="13831" max="13831" width="6.44140625" customWidth="1"/>
    <col min="13834" max="13834" width="3.6640625" customWidth="1"/>
    <col min="14081" max="14081" width="15" customWidth="1"/>
    <col min="14082" max="14082" width="8.5546875" customWidth="1"/>
    <col min="14083" max="14083" width="8.6640625" customWidth="1"/>
    <col min="14084" max="14084" width="5.44140625" customWidth="1"/>
    <col min="14085" max="14085" width="5.5546875" customWidth="1"/>
    <col min="14086" max="14086" width="6.6640625" customWidth="1"/>
    <col min="14087" max="14087" width="6.44140625" customWidth="1"/>
    <col min="14090" max="14090" width="3.6640625" customWidth="1"/>
    <col min="14337" max="14337" width="15" customWidth="1"/>
    <col min="14338" max="14338" width="8.5546875" customWidth="1"/>
    <col min="14339" max="14339" width="8.6640625" customWidth="1"/>
    <col min="14340" max="14340" width="5.44140625" customWidth="1"/>
    <col min="14341" max="14341" width="5.5546875" customWidth="1"/>
    <col min="14342" max="14342" width="6.6640625" customWidth="1"/>
    <col min="14343" max="14343" width="6.44140625" customWidth="1"/>
    <col min="14346" max="14346" width="3.6640625" customWidth="1"/>
    <col min="14593" max="14593" width="15" customWidth="1"/>
    <col min="14594" max="14594" width="8.5546875" customWidth="1"/>
    <col min="14595" max="14595" width="8.6640625" customWidth="1"/>
    <col min="14596" max="14596" width="5.44140625" customWidth="1"/>
    <col min="14597" max="14597" width="5.5546875" customWidth="1"/>
    <col min="14598" max="14598" width="6.6640625" customWidth="1"/>
    <col min="14599" max="14599" width="6.44140625" customWidth="1"/>
    <col min="14602" max="14602" width="3.6640625" customWidth="1"/>
    <col min="14849" max="14849" width="15" customWidth="1"/>
    <col min="14850" max="14850" width="8.5546875" customWidth="1"/>
    <col min="14851" max="14851" width="8.6640625" customWidth="1"/>
    <col min="14852" max="14852" width="5.44140625" customWidth="1"/>
    <col min="14853" max="14853" width="5.5546875" customWidth="1"/>
    <col min="14854" max="14854" width="6.6640625" customWidth="1"/>
    <col min="14855" max="14855" width="6.44140625" customWidth="1"/>
    <col min="14858" max="14858" width="3.6640625" customWidth="1"/>
    <col min="15105" max="15105" width="15" customWidth="1"/>
    <col min="15106" max="15106" width="8.5546875" customWidth="1"/>
    <col min="15107" max="15107" width="8.6640625" customWidth="1"/>
    <col min="15108" max="15108" width="5.44140625" customWidth="1"/>
    <col min="15109" max="15109" width="5.5546875" customWidth="1"/>
    <col min="15110" max="15110" width="6.6640625" customWidth="1"/>
    <col min="15111" max="15111" width="6.44140625" customWidth="1"/>
    <col min="15114" max="15114" width="3.6640625" customWidth="1"/>
    <col min="15361" max="15361" width="15" customWidth="1"/>
    <col min="15362" max="15362" width="8.5546875" customWidth="1"/>
    <col min="15363" max="15363" width="8.6640625" customWidth="1"/>
    <col min="15364" max="15364" width="5.44140625" customWidth="1"/>
    <col min="15365" max="15365" width="5.5546875" customWidth="1"/>
    <col min="15366" max="15366" width="6.6640625" customWidth="1"/>
    <col min="15367" max="15367" width="6.44140625" customWidth="1"/>
    <col min="15370" max="15370" width="3.6640625" customWidth="1"/>
    <col min="15617" max="15617" width="15" customWidth="1"/>
    <col min="15618" max="15618" width="8.5546875" customWidth="1"/>
    <col min="15619" max="15619" width="8.6640625" customWidth="1"/>
    <col min="15620" max="15620" width="5.44140625" customWidth="1"/>
    <col min="15621" max="15621" width="5.5546875" customWidth="1"/>
    <col min="15622" max="15622" width="6.6640625" customWidth="1"/>
    <col min="15623" max="15623" width="6.44140625" customWidth="1"/>
    <col min="15626" max="15626" width="3.6640625" customWidth="1"/>
    <col min="15873" max="15873" width="15" customWidth="1"/>
    <col min="15874" max="15874" width="8.5546875" customWidth="1"/>
    <col min="15875" max="15875" width="8.6640625" customWidth="1"/>
    <col min="15876" max="15876" width="5.44140625" customWidth="1"/>
    <col min="15877" max="15877" width="5.5546875" customWidth="1"/>
    <col min="15878" max="15878" width="6.6640625" customWidth="1"/>
    <col min="15879" max="15879" width="6.44140625" customWidth="1"/>
    <col min="15882" max="15882" width="3.6640625" customWidth="1"/>
    <col min="16129" max="16129" width="15" customWidth="1"/>
    <col min="16130" max="16130" width="8.5546875" customWidth="1"/>
    <col min="16131" max="16131" width="8.6640625" customWidth="1"/>
    <col min="16132" max="16132" width="5.44140625" customWidth="1"/>
    <col min="16133" max="16133" width="5.5546875" customWidth="1"/>
    <col min="16134" max="16134" width="6.6640625" customWidth="1"/>
    <col min="16135" max="16135" width="6.44140625" customWidth="1"/>
    <col min="16138" max="16138" width="3.6640625" customWidth="1"/>
  </cols>
  <sheetData>
    <row r="1" spans="1:8" x14ac:dyDescent="0.3">
      <c r="A1" s="31" t="s">
        <v>248</v>
      </c>
    </row>
    <row r="2" spans="1:8" x14ac:dyDescent="0.3">
      <c r="A2" s="31" t="s">
        <v>249</v>
      </c>
    </row>
    <row r="3" spans="1:8" x14ac:dyDescent="0.3">
      <c r="A3" s="31" t="s">
        <v>250</v>
      </c>
    </row>
    <row r="4" spans="1:8" x14ac:dyDescent="0.3">
      <c r="A4" s="45" t="s">
        <v>251</v>
      </c>
    </row>
    <row r="5" spans="1:8" x14ac:dyDescent="0.3">
      <c r="A5" s="31" t="s">
        <v>252</v>
      </c>
    </row>
    <row r="6" spans="1:8" x14ac:dyDescent="0.3">
      <c r="A6" s="46" t="s">
        <v>253</v>
      </c>
    </row>
    <row r="7" spans="1:8" x14ac:dyDescent="0.3">
      <c r="A7" s="1"/>
    </row>
    <row r="8" spans="1:8" x14ac:dyDescent="0.3">
      <c r="A8" s="1"/>
    </row>
    <row r="9" spans="1:8" x14ac:dyDescent="0.3">
      <c r="A9" s="4" t="s">
        <v>254</v>
      </c>
    </row>
    <row r="10" spans="1:8" x14ac:dyDescent="0.3">
      <c r="A10" s="4" t="s">
        <v>13</v>
      </c>
    </row>
    <row r="11" spans="1:8" x14ac:dyDescent="0.3">
      <c r="A11" s="4" t="s">
        <v>255</v>
      </c>
      <c r="B11" s="4" t="s">
        <v>256</v>
      </c>
      <c r="C11" s="34">
        <f>(4.5-4.3)/SQRT(0.22)</f>
        <v>0.42640143271122122</v>
      </c>
      <c r="D11" s="4" t="s">
        <v>129</v>
      </c>
      <c r="E11" s="34">
        <f>1-NORMSDIST(C11)</f>
        <v>0.33490767879970806</v>
      </c>
      <c r="F11" s="15"/>
      <c r="H11" s="15"/>
    </row>
    <row r="12" spans="1:8" x14ac:dyDescent="0.3">
      <c r="A12" s="4"/>
      <c r="B12" s="18"/>
    </row>
    <row r="13" spans="1:8" x14ac:dyDescent="0.3">
      <c r="A13" t="s">
        <v>257</v>
      </c>
      <c r="B13" s="32"/>
    </row>
    <row r="14" spans="1:8" x14ac:dyDescent="0.3">
      <c r="A14" s="4" t="s">
        <v>258</v>
      </c>
      <c r="B14" s="33" t="s">
        <v>259</v>
      </c>
      <c r="C14" s="34">
        <f>(44-43)/SQRT(10*0.22)</f>
        <v>0.67419986246324204</v>
      </c>
      <c r="D14" t="s">
        <v>260</v>
      </c>
      <c r="E14" s="34">
        <f>NORMSDIST(C14)</f>
        <v>0.7499078714646028</v>
      </c>
    </row>
    <row r="15" spans="1:8" x14ac:dyDescent="0.3">
      <c r="B15" s="18"/>
    </row>
    <row r="16" spans="1:8" x14ac:dyDescent="0.3">
      <c r="A16" t="s">
        <v>17</v>
      </c>
      <c r="B16" s="35"/>
    </row>
    <row r="17" spans="1:13" x14ac:dyDescent="0.3">
      <c r="A17" t="s">
        <v>261</v>
      </c>
      <c r="B17" s="18"/>
    </row>
    <row r="18" spans="1:13" x14ac:dyDescent="0.3">
      <c r="A18" t="s">
        <v>262</v>
      </c>
      <c r="F18" s="36"/>
      <c r="G18">
        <f>BINOMDIST(0,10,$E11,FALSE)</f>
        <v>1.6936331174093433E-2</v>
      </c>
      <c r="H18" s="15" t="s">
        <v>22</v>
      </c>
      <c r="I18">
        <f>BINOMDIST(1,10,$E11,FALSE)</f>
        <v>8.5283007788487422E-2</v>
      </c>
      <c r="J18" s="15" t="s">
        <v>22</v>
      </c>
      <c r="K18">
        <f>BINOMDIST(2,10,$E11,FALSE)</f>
        <v>0.19324941772864435</v>
      </c>
      <c r="L18" s="15" t="s">
        <v>23</v>
      </c>
      <c r="M18">
        <f>SUM(G18,I18,K18)</f>
        <v>0.29546875669122519</v>
      </c>
    </row>
    <row r="20" spans="1:13" x14ac:dyDescent="0.3">
      <c r="B20" s="18"/>
    </row>
    <row r="22" spans="1:13" x14ac:dyDescent="0.3">
      <c r="B22" t="s">
        <v>263</v>
      </c>
      <c r="I22" s="35"/>
    </row>
    <row r="26" spans="1:13" x14ac:dyDescent="0.3">
      <c r="D26" s="3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3"/>
  <sheetViews>
    <sheetView workbookViewId="0">
      <selection sqref="A1:XFD1048576"/>
    </sheetView>
  </sheetViews>
  <sheetFormatPr defaultRowHeight="14.4" x14ac:dyDescent="0.3"/>
  <cols>
    <col min="1" max="1" width="11.109375" customWidth="1"/>
    <col min="2" max="2" width="10.88671875" customWidth="1"/>
    <col min="3" max="3" width="10.5546875" customWidth="1"/>
    <col min="4" max="4" width="11" customWidth="1"/>
    <col min="5" max="5" width="5" customWidth="1"/>
    <col min="6" max="6" width="9.6640625" customWidth="1"/>
    <col min="7" max="7" width="3.109375" customWidth="1"/>
    <col min="8" max="8" width="12.6640625" bestFit="1" customWidth="1"/>
    <col min="10" max="10" width="10.44140625" bestFit="1" customWidth="1"/>
    <col min="257" max="257" width="11.109375" customWidth="1"/>
    <col min="258" max="258" width="10.88671875" customWidth="1"/>
    <col min="259" max="259" width="10.5546875" customWidth="1"/>
    <col min="260" max="260" width="11" customWidth="1"/>
    <col min="261" max="261" width="5" customWidth="1"/>
    <col min="262" max="262" width="9.6640625" customWidth="1"/>
    <col min="263" max="263" width="3.109375" customWidth="1"/>
    <col min="264" max="264" width="12.6640625" bestFit="1" customWidth="1"/>
    <col min="266" max="266" width="10.44140625" bestFit="1" customWidth="1"/>
    <col min="513" max="513" width="11.109375" customWidth="1"/>
    <col min="514" max="514" width="10.88671875" customWidth="1"/>
    <col min="515" max="515" width="10.5546875" customWidth="1"/>
    <col min="516" max="516" width="11" customWidth="1"/>
    <col min="517" max="517" width="5" customWidth="1"/>
    <col min="518" max="518" width="9.6640625" customWidth="1"/>
    <col min="519" max="519" width="3.109375" customWidth="1"/>
    <col min="520" max="520" width="12.6640625" bestFit="1" customWidth="1"/>
    <col min="522" max="522" width="10.44140625" bestFit="1" customWidth="1"/>
    <col min="769" max="769" width="11.109375" customWidth="1"/>
    <col min="770" max="770" width="10.88671875" customWidth="1"/>
    <col min="771" max="771" width="10.5546875" customWidth="1"/>
    <col min="772" max="772" width="11" customWidth="1"/>
    <col min="773" max="773" width="5" customWidth="1"/>
    <col min="774" max="774" width="9.6640625" customWidth="1"/>
    <col min="775" max="775" width="3.109375" customWidth="1"/>
    <col min="776" max="776" width="12.6640625" bestFit="1" customWidth="1"/>
    <col min="778" max="778" width="10.44140625" bestFit="1" customWidth="1"/>
    <col min="1025" max="1025" width="11.109375" customWidth="1"/>
    <col min="1026" max="1026" width="10.88671875" customWidth="1"/>
    <col min="1027" max="1027" width="10.5546875" customWidth="1"/>
    <col min="1028" max="1028" width="11" customWidth="1"/>
    <col min="1029" max="1029" width="5" customWidth="1"/>
    <col min="1030" max="1030" width="9.6640625" customWidth="1"/>
    <col min="1031" max="1031" width="3.109375" customWidth="1"/>
    <col min="1032" max="1032" width="12.6640625" bestFit="1" customWidth="1"/>
    <col min="1034" max="1034" width="10.44140625" bestFit="1" customWidth="1"/>
    <col min="1281" max="1281" width="11.109375" customWidth="1"/>
    <col min="1282" max="1282" width="10.88671875" customWidth="1"/>
    <col min="1283" max="1283" width="10.5546875" customWidth="1"/>
    <col min="1284" max="1284" width="11" customWidth="1"/>
    <col min="1285" max="1285" width="5" customWidth="1"/>
    <col min="1286" max="1286" width="9.6640625" customWidth="1"/>
    <col min="1287" max="1287" width="3.109375" customWidth="1"/>
    <col min="1288" max="1288" width="12.6640625" bestFit="1" customWidth="1"/>
    <col min="1290" max="1290" width="10.44140625" bestFit="1" customWidth="1"/>
    <col min="1537" max="1537" width="11.109375" customWidth="1"/>
    <col min="1538" max="1538" width="10.88671875" customWidth="1"/>
    <col min="1539" max="1539" width="10.5546875" customWidth="1"/>
    <col min="1540" max="1540" width="11" customWidth="1"/>
    <col min="1541" max="1541" width="5" customWidth="1"/>
    <col min="1542" max="1542" width="9.6640625" customWidth="1"/>
    <col min="1543" max="1543" width="3.109375" customWidth="1"/>
    <col min="1544" max="1544" width="12.6640625" bestFit="1" customWidth="1"/>
    <col min="1546" max="1546" width="10.44140625" bestFit="1" customWidth="1"/>
    <col min="1793" max="1793" width="11.109375" customWidth="1"/>
    <col min="1794" max="1794" width="10.88671875" customWidth="1"/>
    <col min="1795" max="1795" width="10.5546875" customWidth="1"/>
    <col min="1796" max="1796" width="11" customWidth="1"/>
    <col min="1797" max="1797" width="5" customWidth="1"/>
    <col min="1798" max="1798" width="9.6640625" customWidth="1"/>
    <col min="1799" max="1799" width="3.109375" customWidth="1"/>
    <col min="1800" max="1800" width="12.6640625" bestFit="1" customWidth="1"/>
    <col min="1802" max="1802" width="10.44140625" bestFit="1" customWidth="1"/>
    <col min="2049" max="2049" width="11.109375" customWidth="1"/>
    <col min="2050" max="2050" width="10.88671875" customWidth="1"/>
    <col min="2051" max="2051" width="10.5546875" customWidth="1"/>
    <col min="2052" max="2052" width="11" customWidth="1"/>
    <col min="2053" max="2053" width="5" customWidth="1"/>
    <col min="2054" max="2054" width="9.6640625" customWidth="1"/>
    <col min="2055" max="2055" width="3.109375" customWidth="1"/>
    <col min="2056" max="2056" width="12.6640625" bestFit="1" customWidth="1"/>
    <col min="2058" max="2058" width="10.44140625" bestFit="1" customWidth="1"/>
    <col min="2305" max="2305" width="11.109375" customWidth="1"/>
    <col min="2306" max="2306" width="10.88671875" customWidth="1"/>
    <col min="2307" max="2307" width="10.5546875" customWidth="1"/>
    <col min="2308" max="2308" width="11" customWidth="1"/>
    <col min="2309" max="2309" width="5" customWidth="1"/>
    <col min="2310" max="2310" width="9.6640625" customWidth="1"/>
    <col min="2311" max="2311" width="3.109375" customWidth="1"/>
    <col min="2312" max="2312" width="12.6640625" bestFit="1" customWidth="1"/>
    <col min="2314" max="2314" width="10.44140625" bestFit="1" customWidth="1"/>
    <col min="2561" max="2561" width="11.109375" customWidth="1"/>
    <col min="2562" max="2562" width="10.88671875" customWidth="1"/>
    <col min="2563" max="2563" width="10.5546875" customWidth="1"/>
    <col min="2564" max="2564" width="11" customWidth="1"/>
    <col min="2565" max="2565" width="5" customWidth="1"/>
    <col min="2566" max="2566" width="9.6640625" customWidth="1"/>
    <col min="2567" max="2567" width="3.109375" customWidth="1"/>
    <col min="2568" max="2568" width="12.6640625" bestFit="1" customWidth="1"/>
    <col min="2570" max="2570" width="10.44140625" bestFit="1" customWidth="1"/>
    <col min="2817" max="2817" width="11.109375" customWidth="1"/>
    <col min="2818" max="2818" width="10.88671875" customWidth="1"/>
    <col min="2819" max="2819" width="10.5546875" customWidth="1"/>
    <col min="2820" max="2820" width="11" customWidth="1"/>
    <col min="2821" max="2821" width="5" customWidth="1"/>
    <col min="2822" max="2822" width="9.6640625" customWidth="1"/>
    <col min="2823" max="2823" width="3.109375" customWidth="1"/>
    <col min="2824" max="2824" width="12.6640625" bestFit="1" customWidth="1"/>
    <col min="2826" max="2826" width="10.44140625" bestFit="1" customWidth="1"/>
    <col min="3073" max="3073" width="11.109375" customWidth="1"/>
    <col min="3074" max="3074" width="10.88671875" customWidth="1"/>
    <col min="3075" max="3075" width="10.5546875" customWidth="1"/>
    <col min="3076" max="3076" width="11" customWidth="1"/>
    <col min="3077" max="3077" width="5" customWidth="1"/>
    <col min="3078" max="3078" width="9.6640625" customWidth="1"/>
    <col min="3079" max="3079" width="3.109375" customWidth="1"/>
    <col min="3080" max="3080" width="12.6640625" bestFit="1" customWidth="1"/>
    <col min="3082" max="3082" width="10.44140625" bestFit="1" customWidth="1"/>
    <col min="3329" max="3329" width="11.109375" customWidth="1"/>
    <col min="3330" max="3330" width="10.88671875" customWidth="1"/>
    <col min="3331" max="3331" width="10.5546875" customWidth="1"/>
    <col min="3332" max="3332" width="11" customWidth="1"/>
    <col min="3333" max="3333" width="5" customWidth="1"/>
    <col min="3334" max="3334" width="9.6640625" customWidth="1"/>
    <col min="3335" max="3335" width="3.109375" customWidth="1"/>
    <col min="3336" max="3336" width="12.6640625" bestFit="1" customWidth="1"/>
    <col min="3338" max="3338" width="10.44140625" bestFit="1" customWidth="1"/>
    <col min="3585" max="3585" width="11.109375" customWidth="1"/>
    <col min="3586" max="3586" width="10.88671875" customWidth="1"/>
    <col min="3587" max="3587" width="10.5546875" customWidth="1"/>
    <col min="3588" max="3588" width="11" customWidth="1"/>
    <col min="3589" max="3589" width="5" customWidth="1"/>
    <col min="3590" max="3590" width="9.6640625" customWidth="1"/>
    <col min="3591" max="3591" width="3.109375" customWidth="1"/>
    <col min="3592" max="3592" width="12.6640625" bestFit="1" customWidth="1"/>
    <col min="3594" max="3594" width="10.44140625" bestFit="1" customWidth="1"/>
    <col min="3841" max="3841" width="11.109375" customWidth="1"/>
    <col min="3842" max="3842" width="10.88671875" customWidth="1"/>
    <col min="3843" max="3843" width="10.5546875" customWidth="1"/>
    <col min="3844" max="3844" width="11" customWidth="1"/>
    <col min="3845" max="3845" width="5" customWidth="1"/>
    <col min="3846" max="3846" width="9.6640625" customWidth="1"/>
    <col min="3847" max="3847" width="3.109375" customWidth="1"/>
    <col min="3848" max="3848" width="12.6640625" bestFit="1" customWidth="1"/>
    <col min="3850" max="3850" width="10.44140625" bestFit="1" customWidth="1"/>
    <col min="4097" max="4097" width="11.109375" customWidth="1"/>
    <col min="4098" max="4098" width="10.88671875" customWidth="1"/>
    <col min="4099" max="4099" width="10.5546875" customWidth="1"/>
    <col min="4100" max="4100" width="11" customWidth="1"/>
    <col min="4101" max="4101" width="5" customWidth="1"/>
    <col min="4102" max="4102" width="9.6640625" customWidth="1"/>
    <col min="4103" max="4103" width="3.109375" customWidth="1"/>
    <col min="4104" max="4104" width="12.6640625" bestFit="1" customWidth="1"/>
    <col min="4106" max="4106" width="10.44140625" bestFit="1" customWidth="1"/>
    <col min="4353" max="4353" width="11.109375" customWidth="1"/>
    <col min="4354" max="4354" width="10.88671875" customWidth="1"/>
    <col min="4355" max="4355" width="10.5546875" customWidth="1"/>
    <col min="4356" max="4356" width="11" customWidth="1"/>
    <col min="4357" max="4357" width="5" customWidth="1"/>
    <col min="4358" max="4358" width="9.6640625" customWidth="1"/>
    <col min="4359" max="4359" width="3.109375" customWidth="1"/>
    <col min="4360" max="4360" width="12.6640625" bestFit="1" customWidth="1"/>
    <col min="4362" max="4362" width="10.44140625" bestFit="1" customWidth="1"/>
    <col min="4609" max="4609" width="11.109375" customWidth="1"/>
    <col min="4610" max="4610" width="10.88671875" customWidth="1"/>
    <col min="4611" max="4611" width="10.5546875" customWidth="1"/>
    <col min="4612" max="4612" width="11" customWidth="1"/>
    <col min="4613" max="4613" width="5" customWidth="1"/>
    <col min="4614" max="4614" width="9.6640625" customWidth="1"/>
    <col min="4615" max="4615" width="3.109375" customWidth="1"/>
    <col min="4616" max="4616" width="12.6640625" bestFit="1" customWidth="1"/>
    <col min="4618" max="4618" width="10.44140625" bestFit="1" customWidth="1"/>
    <col min="4865" max="4865" width="11.109375" customWidth="1"/>
    <col min="4866" max="4866" width="10.88671875" customWidth="1"/>
    <col min="4867" max="4867" width="10.5546875" customWidth="1"/>
    <col min="4868" max="4868" width="11" customWidth="1"/>
    <col min="4869" max="4869" width="5" customWidth="1"/>
    <col min="4870" max="4870" width="9.6640625" customWidth="1"/>
    <col min="4871" max="4871" width="3.109375" customWidth="1"/>
    <col min="4872" max="4872" width="12.6640625" bestFit="1" customWidth="1"/>
    <col min="4874" max="4874" width="10.44140625" bestFit="1" customWidth="1"/>
    <col min="5121" max="5121" width="11.109375" customWidth="1"/>
    <col min="5122" max="5122" width="10.88671875" customWidth="1"/>
    <col min="5123" max="5123" width="10.5546875" customWidth="1"/>
    <col min="5124" max="5124" width="11" customWidth="1"/>
    <col min="5125" max="5125" width="5" customWidth="1"/>
    <col min="5126" max="5126" width="9.6640625" customWidth="1"/>
    <col min="5127" max="5127" width="3.109375" customWidth="1"/>
    <col min="5128" max="5128" width="12.6640625" bestFit="1" customWidth="1"/>
    <col min="5130" max="5130" width="10.44140625" bestFit="1" customWidth="1"/>
    <col min="5377" max="5377" width="11.109375" customWidth="1"/>
    <col min="5378" max="5378" width="10.88671875" customWidth="1"/>
    <col min="5379" max="5379" width="10.5546875" customWidth="1"/>
    <col min="5380" max="5380" width="11" customWidth="1"/>
    <col min="5381" max="5381" width="5" customWidth="1"/>
    <col min="5382" max="5382" width="9.6640625" customWidth="1"/>
    <col min="5383" max="5383" width="3.109375" customWidth="1"/>
    <col min="5384" max="5384" width="12.6640625" bestFit="1" customWidth="1"/>
    <col min="5386" max="5386" width="10.44140625" bestFit="1" customWidth="1"/>
    <col min="5633" max="5633" width="11.109375" customWidth="1"/>
    <col min="5634" max="5634" width="10.88671875" customWidth="1"/>
    <col min="5635" max="5635" width="10.5546875" customWidth="1"/>
    <col min="5636" max="5636" width="11" customWidth="1"/>
    <col min="5637" max="5637" width="5" customWidth="1"/>
    <col min="5638" max="5638" width="9.6640625" customWidth="1"/>
    <col min="5639" max="5639" width="3.109375" customWidth="1"/>
    <col min="5640" max="5640" width="12.6640625" bestFit="1" customWidth="1"/>
    <col min="5642" max="5642" width="10.44140625" bestFit="1" customWidth="1"/>
    <col min="5889" max="5889" width="11.109375" customWidth="1"/>
    <col min="5890" max="5890" width="10.88671875" customWidth="1"/>
    <col min="5891" max="5891" width="10.5546875" customWidth="1"/>
    <col min="5892" max="5892" width="11" customWidth="1"/>
    <col min="5893" max="5893" width="5" customWidth="1"/>
    <col min="5894" max="5894" width="9.6640625" customWidth="1"/>
    <col min="5895" max="5895" width="3.109375" customWidth="1"/>
    <col min="5896" max="5896" width="12.6640625" bestFit="1" customWidth="1"/>
    <col min="5898" max="5898" width="10.44140625" bestFit="1" customWidth="1"/>
    <col min="6145" max="6145" width="11.109375" customWidth="1"/>
    <col min="6146" max="6146" width="10.88671875" customWidth="1"/>
    <col min="6147" max="6147" width="10.5546875" customWidth="1"/>
    <col min="6148" max="6148" width="11" customWidth="1"/>
    <col min="6149" max="6149" width="5" customWidth="1"/>
    <col min="6150" max="6150" width="9.6640625" customWidth="1"/>
    <col min="6151" max="6151" width="3.109375" customWidth="1"/>
    <col min="6152" max="6152" width="12.6640625" bestFit="1" customWidth="1"/>
    <col min="6154" max="6154" width="10.44140625" bestFit="1" customWidth="1"/>
    <col min="6401" max="6401" width="11.109375" customWidth="1"/>
    <col min="6402" max="6402" width="10.88671875" customWidth="1"/>
    <col min="6403" max="6403" width="10.5546875" customWidth="1"/>
    <col min="6404" max="6404" width="11" customWidth="1"/>
    <col min="6405" max="6405" width="5" customWidth="1"/>
    <col min="6406" max="6406" width="9.6640625" customWidth="1"/>
    <col min="6407" max="6407" width="3.109375" customWidth="1"/>
    <col min="6408" max="6408" width="12.6640625" bestFit="1" customWidth="1"/>
    <col min="6410" max="6410" width="10.44140625" bestFit="1" customWidth="1"/>
    <col min="6657" max="6657" width="11.109375" customWidth="1"/>
    <col min="6658" max="6658" width="10.88671875" customWidth="1"/>
    <col min="6659" max="6659" width="10.5546875" customWidth="1"/>
    <col min="6660" max="6660" width="11" customWidth="1"/>
    <col min="6661" max="6661" width="5" customWidth="1"/>
    <col min="6662" max="6662" width="9.6640625" customWidth="1"/>
    <col min="6663" max="6663" width="3.109375" customWidth="1"/>
    <col min="6664" max="6664" width="12.6640625" bestFit="1" customWidth="1"/>
    <col min="6666" max="6666" width="10.44140625" bestFit="1" customWidth="1"/>
    <col min="6913" max="6913" width="11.109375" customWidth="1"/>
    <col min="6914" max="6914" width="10.88671875" customWidth="1"/>
    <col min="6915" max="6915" width="10.5546875" customWidth="1"/>
    <col min="6916" max="6916" width="11" customWidth="1"/>
    <col min="6917" max="6917" width="5" customWidth="1"/>
    <col min="6918" max="6918" width="9.6640625" customWidth="1"/>
    <col min="6919" max="6919" width="3.109375" customWidth="1"/>
    <col min="6920" max="6920" width="12.6640625" bestFit="1" customWidth="1"/>
    <col min="6922" max="6922" width="10.44140625" bestFit="1" customWidth="1"/>
    <col min="7169" max="7169" width="11.109375" customWidth="1"/>
    <col min="7170" max="7170" width="10.88671875" customWidth="1"/>
    <col min="7171" max="7171" width="10.5546875" customWidth="1"/>
    <col min="7172" max="7172" width="11" customWidth="1"/>
    <col min="7173" max="7173" width="5" customWidth="1"/>
    <col min="7174" max="7174" width="9.6640625" customWidth="1"/>
    <col min="7175" max="7175" width="3.109375" customWidth="1"/>
    <col min="7176" max="7176" width="12.6640625" bestFit="1" customWidth="1"/>
    <col min="7178" max="7178" width="10.44140625" bestFit="1" customWidth="1"/>
    <col min="7425" max="7425" width="11.109375" customWidth="1"/>
    <col min="7426" max="7426" width="10.88671875" customWidth="1"/>
    <col min="7427" max="7427" width="10.5546875" customWidth="1"/>
    <col min="7428" max="7428" width="11" customWidth="1"/>
    <col min="7429" max="7429" width="5" customWidth="1"/>
    <col min="7430" max="7430" width="9.6640625" customWidth="1"/>
    <col min="7431" max="7431" width="3.109375" customWidth="1"/>
    <col min="7432" max="7432" width="12.6640625" bestFit="1" customWidth="1"/>
    <col min="7434" max="7434" width="10.44140625" bestFit="1" customWidth="1"/>
    <col min="7681" max="7681" width="11.109375" customWidth="1"/>
    <col min="7682" max="7682" width="10.88671875" customWidth="1"/>
    <col min="7683" max="7683" width="10.5546875" customWidth="1"/>
    <col min="7684" max="7684" width="11" customWidth="1"/>
    <col min="7685" max="7685" width="5" customWidth="1"/>
    <col min="7686" max="7686" width="9.6640625" customWidth="1"/>
    <col min="7687" max="7687" width="3.109375" customWidth="1"/>
    <col min="7688" max="7688" width="12.6640625" bestFit="1" customWidth="1"/>
    <col min="7690" max="7690" width="10.44140625" bestFit="1" customWidth="1"/>
    <col min="7937" max="7937" width="11.109375" customWidth="1"/>
    <col min="7938" max="7938" width="10.88671875" customWidth="1"/>
    <col min="7939" max="7939" width="10.5546875" customWidth="1"/>
    <col min="7940" max="7940" width="11" customWidth="1"/>
    <col min="7941" max="7941" width="5" customWidth="1"/>
    <col min="7942" max="7942" width="9.6640625" customWidth="1"/>
    <col min="7943" max="7943" width="3.109375" customWidth="1"/>
    <col min="7944" max="7944" width="12.6640625" bestFit="1" customWidth="1"/>
    <col min="7946" max="7946" width="10.44140625" bestFit="1" customWidth="1"/>
    <col min="8193" max="8193" width="11.109375" customWidth="1"/>
    <col min="8194" max="8194" width="10.88671875" customWidth="1"/>
    <col min="8195" max="8195" width="10.5546875" customWidth="1"/>
    <col min="8196" max="8196" width="11" customWidth="1"/>
    <col min="8197" max="8197" width="5" customWidth="1"/>
    <col min="8198" max="8198" width="9.6640625" customWidth="1"/>
    <col min="8199" max="8199" width="3.109375" customWidth="1"/>
    <col min="8200" max="8200" width="12.6640625" bestFit="1" customWidth="1"/>
    <col min="8202" max="8202" width="10.44140625" bestFit="1" customWidth="1"/>
    <col min="8449" max="8449" width="11.109375" customWidth="1"/>
    <col min="8450" max="8450" width="10.88671875" customWidth="1"/>
    <col min="8451" max="8451" width="10.5546875" customWidth="1"/>
    <col min="8452" max="8452" width="11" customWidth="1"/>
    <col min="8453" max="8453" width="5" customWidth="1"/>
    <col min="8454" max="8454" width="9.6640625" customWidth="1"/>
    <col min="8455" max="8455" width="3.109375" customWidth="1"/>
    <col min="8456" max="8456" width="12.6640625" bestFit="1" customWidth="1"/>
    <col min="8458" max="8458" width="10.44140625" bestFit="1" customWidth="1"/>
    <col min="8705" max="8705" width="11.109375" customWidth="1"/>
    <col min="8706" max="8706" width="10.88671875" customWidth="1"/>
    <col min="8707" max="8707" width="10.5546875" customWidth="1"/>
    <col min="8708" max="8708" width="11" customWidth="1"/>
    <col min="8709" max="8709" width="5" customWidth="1"/>
    <col min="8710" max="8710" width="9.6640625" customWidth="1"/>
    <col min="8711" max="8711" width="3.109375" customWidth="1"/>
    <col min="8712" max="8712" width="12.6640625" bestFit="1" customWidth="1"/>
    <col min="8714" max="8714" width="10.44140625" bestFit="1" customWidth="1"/>
    <col min="8961" max="8961" width="11.109375" customWidth="1"/>
    <col min="8962" max="8962" width="10.88671875" customWidth="1"/>
    <col min="8963" max="8963" width="10.5546875" customWidth="1"/>
    <col min="8964" max="8964" width="11" customWidth="1"/>
    <col min="8965" max="8965" width="5" customWidth="1"/>
    <col min="8966" max="8966" width="9.6640625" customWidth="1"/>
    <col min="8967" max="8967" width="3.109375" customWidth="1"/>
    <col min="8968" max="8968" width="12.6640625" bestFit="1" customWidth="1"/>
    <col min="8970" max="8970" width="10.44140625" bestFit="1" customWidth="1"/>
    <col min="9217" max="9217" width="11.109375" customWidth="1"/>
    <col min="9218" max="9218" width="10.88671875" customWidth="1"/>
    <col min="9219" max="9219" width="10.5546875" customWidth="1"/>
    <col min="9220" max="9220" width="11" customWidth="1"/>
    <col min="9221" max="9221" width="5" customWidth="1"/>
    <col min="9222" max="9222" width="9.6640625" customWidth="1"/>
    <col min="9223" max="9223" width="3.109375" customWidth="1"/>
    <col min="9224" max="9224" width="12.6640625" bestFit="1" customWidth="1"/>
    <col min="9226" max="9226" width="10.44140625" bestFit="1" customWidth="1"/>
    <col min="9473" max="9473" width="11.109375" customWidth="1"/>
    <col min="9474" max="9474" width="10.88671875" customWidth="1"/>
    <col min="9475" max="9475" width="10.5546875" customWidth="1"/>
    <col min="9476" max="9476" width="11" customWidth="1"/>
    <col min="9477" max="9477" width="5" customWidth="1"/>
    <col min="9478" max="9478" width="9.6640625" customWidth="1"/>
    <col min="9479" max="9479" width="3.109375" customWidth="1"/>
    <col min="9480" max="9480" width="12.6640625" bestFit="1" customWidth="1"/>
    <col min="9482" max="9482" width="10.44140625" bestFit="1" customWidth="1"/>
    <col min="9729" max="9729" width="11.109375" customWidth="1"/>
    <col min="9730" max="9730" width="10.88671875" customWidth="1"/>
    <col min="9731" max="9731" width="10.5546875" customWidth="1"/>
    <col min="9732" max="9732" width="11" customWidth="1"/>
    <col min="9733" max="9733" width="5" customWidth="1"/>
    <col min="9734" max="9734" width="9.6640625" customWidth="1"/>
    <col min="9735" max="9735" width="3.109375" customWidth="1"/>
    <col min="9736" max="9736" width="12.6640625" bestFit="1" customWidth="1"/>
    <col min="9738" max="9738" width="10.44140625" bestFit="1" customWidth="1"/>
    <col min="9985" max="9985" width="11.109375" customWidth="1"/>
    <col min="9986" max="9986" width="10.88671875" customWidth="1"/>
    <col min="9987" max="9987" width="10.5546875" customWidth="1"/>
    <col min="9988" max="9988" width="11" customWidth="1"/>
    <col min="9989" max="9989" width="5" customWidth="1"/>
    <col min="9990" max="9990" width="9.6640625" customWidth="1"/>
    <col min="9991" max="9991" width="3.109375" customWidth="1"/>
    <col min="9992" max="9992" width="12.6640625" bestFit="1" customWidth="1"/>
    <col min="9994" max="9994" width="10.44140625" bestFit="1" customWidth="1"/>
    <col min="10241" max="10241" width="11.109375" customWidth="1"/>
    <col min="10242" max="10242" width="10.88671875" customWidth="1"/>
    <col min="10243" max="10243" width="10.5546875" customWidth="1"/>
    <col min="10244" max="10244" width="11" customWidth="1"/>
    <col min="10245" max="10245" width="5" customWidth="1"/>
    <col min="10246" max="10246" width="9.6640625" customWidth="1"/>
    <col min="10247" max="10247" width="3.109375" customWidth="1"/>
    <col min="10248" max="10248" width="12.6640625" bestFit="1" customWidth="1"/>
    <col min="10250" max="10250" width="10.44140625" bestFit="1" customWidth="1"/>
    <col min="10497" max="10497" width="11.109375" customWidth="1"/>
    <col min="10498" max="10498" width="10.88671875" customWidth="1"/>
    <col min="10499" max="10499" width="10.5546875" customWidth="1"/>
    <col min="10500" max="10500" width="11" customWidth="1"/>
    <col min="10501" max="10501" width="5" customWidth="1"/>
    <col min="10502" max="10502" width="9.6640625" customWidth="1"/>
    <col min="10503" max="10503" width="3.109375" customWidth="1"/>
    <col min="10504" max="10504" width="12.6640625" bestFit="1" customWidth="1"/>
    <col min="10506" max="10506" width="10.44140625" bestFit="1" customWidth="1"/>
    <col min="10753" max="10753" width="11.109375" customWidth="1"/>
    <col min="10754" max="10754" width="10.88671875" customWidth="1"/>
    <col min="10755" max="10755" width="10.5546875" customWidth="1"/>
    <col min="10756" max="10756" width="11" customWidth="1"/>
    <col min="10757" max="10757" width="5" customWidth="1"/>
    <col min="10758" max="10758" width="9.6640625" customWidth="1"/>
    <col min="10759" max="10759" width="3.109375" customWidth="1"/>
    <col min="10760" max="10760" width="12.6640625" bestFit="1" customWidth="1"/>
    <col min="10762" max="10762" width="10.44140625" bestFit="1" customWidth="1"/>
    <col min="11009" max="11009" width="11.109375" customWidth="1"/>
    <col min="11010" max="11010" width="10.88671875" customWidth="1"/>
    <col min="11011" max="11011" width="10.5546875" customWidth="1"/>
    <col min="11012" max="11012" width="11" customWidth="1"/>
    <col min="11013" max="11013" width="5" customWidth="1"/>
    <col min="11014" max="11014" width="9.6640625" customWidth="1"/>
    <col min="11015" max="11015" width="3.109375" customWidth="1"/>
    <col min="11016" max="11016" width="12.6640625" bestFit="1" customWidth="1"/>
    <col min="11018" max="11018" width="10.44140625" bestFit="1" customWidth="1"/>
    <col min="11265" max="11265" width="11.109375" customWidth="1"/>
    <col min="11266" max="11266" width="10.88671875" customWidth="1"/>
    <col min="11267" max="11267" width="10.5546875" customWidth="1"/>
    <col min="11268" max="11268" width="11" customWidth="1"/>
    <col min="11269" max="11269" width="5" customWidth="1"/>
    <col min="11270" max="11270" width="9.6640625" customWidth="1"/>
    <col min="11271" max="11271" width="3.109375" customWidth="1"/>
    <col min="11272" max="11272" width="12.6640625" bestFit="1" customWidth="1"/>
    <col min="11274" max="11274" width="10.44140625" bestFit="1" customWidth="1"/>
    <col min="11521" max="11521" width="11.109375" customWidth="1"/>
    <col min="11522" max="11522" width="10.88671875" customWidth="1"/>
    <col min="11523" max="11523" width="10.5546875" customWidth="1"/>
    <col min="11524" max="11524" width="11" customWidth="1"/>
    <col min="11525" max="11525" width="5" customWidth="1"/>
    <col min="11526" max="11526" width="9.6640625" customWidth="1"/>
    <col min="11527" max="11527" width="3.109375" customWidth="1"/>
    <col min="11528" max="11528" width="12.6640625" bestFit="1" customWidth="1"/>
    <col min="11530" max="11530" width="10.44140625" bestFit="1" customWidth="1"/>
    <col min="11777" max="11777" width="11.109375" customWidth="1"/>
    <col min="11778" max="11778" width="10.88671875" customWidth="1"/>
    <col min="11779" max="11779" width="10.5546875" customWidth="1"/>
    <col min="11780" max="11780" width="11" customWidth="1"/>
    <col min="11781" max="11781" width="5" customWidth="1"/>
    <col min="11782" max="11782" width="9.6640625" customWidth="1"/>
    <col min="11783" max="11783" width="3.109375" customWidth="1"/>
    <col min="11784" max="11784" width="12.6640625" bestFit="1" customWidth="1"/>
    <col min="11786" max="11786" width="10.44140625" bestFit="1" customWidth="1"/>
    <col min="12033" max="12033" width="11.109375" customWidth="1"/>
    <col min="12034" max="12034" width="10.88671875" customWidth="1"/>
    <col min="12035" max="12035" width="10.5546875" customWidth="1"/>
    <col min="12036" max="12036" width="11" customWidth="1"/>
    <col min="12037" max="12037" width="5" customWidth="1"/>
    <col min="12038" max="12038" width="9.6640625" customWidth="1"/>
    <col min="12039" max="12039" width="3.109375" customWidth="1"/>
    <col min="12040" max="12040" width="12.6640625" bestFit="1" customWidth="1"/>
    <col min="12042" max="12042" width="10.44140625" bestFit="1" customWidth="1"/>
    <col min="12289" max="12289" width="11.109375" customWidth="1"/>
    <col min="12290" max="12290" width="10.88671875" customWidth="1"/>
    <col min="12291" max="12291" width="10.5546875" customWidth="1"/>
    <col min="12292" max="12292" width="11" customWidth="1"/>
    <col min="12293" max="12293" width="5" customWidth="1"/>
    <col min="12294" max="12294" width="9.6640625" customWidth="1"/>
    <col min="12295" max="12295" width="3.109375" customWidth="1"/>
    <col min="12296" max="12296" width="12.6640625" bestFit="1" customWidth="1"/>
    <col min="12298" max="12298" width="10.44140625" bestFit="1" customWidth="1"/>
    <col min="12545" max="12545" width="11.109375" customWidth="1"/>
    <col min="12546" max="12546" width="10.88671875" customWidth="1"/>
    <col min="12547" max="12547" width="10.5546875" customWidth="1"/>
    <col min="12548" max="12548" width="11" customWidth="1"/>
    <col min="12549" max="12549" width="5" customWidth="1"/>
    <col min="12550" max="12550" width="9.6640625" customWidth="1"/>
    <col min="12551" max="12551" width="3.109375" customWidth="1"/>
    <col min="12552" max="12552" width="12.6640625" bestFit="1" customWidth="1"/>
    <col min="12554" max="12554" width="10.44140625" bestFit="1" customWidth="1"/>
    <col min="12801" max="12801" width="11.109375" customWidth="1"/>
    <col min="12802" max="12802" width="10.88671875" customWidth="1"/>
    <col min="12803" max="12803" width="10.5546875" customWidth="1"/>
    <col min="12804" max="12804" width="11" customWidth="1"/>
    <col min="12805" max="12805" width="5" customWidth="1"/>
    <col min="12806" max="12806" width="9.6640625" customWidth="1"/>
    <col min="12807" max="12807" width="3.109375" customWidth="1"/>
    <col min="12808" max="12808" width="12.6640625" bestFit="1" customWidth="1"/>
    <col min="12810" max="12810" width="10.44140625" bestFit="1" customWidth="1"/>
    <col min="13057" max="13057" width="11.109375" customWidth="1"/>
    <col min="13058" max="13058" width="10.88671875" customWidth="1"/>
    <col min="13059" max="13059" width="10.5546875" customWidth="1"/>
    <col min="13060" max="13060" width="11" customWidth="1"/>
    <col min="13061" max="13061" width="5" customWidth="1"/>
    <col min="13062" max="13062" width="9.6640625" customWidth="1"/>
    <col min="13063" max="13063" width="3.109375" customWidth="1"/>
    <col min="13064" max="13064" width="12.6640625" bestFit="1" customWidth="1"/>
    <col min="13066" max="13066" width="10.44140625" bestFit="1" customWidth="1"/>
    <col min="13313" max="13313" width="11.109375" customWidth="1"/>
    <col min="13314" max="13314" width="10.88671875" customWidth="1"/>
    <col min="13315" max="13315" width="10.5546875" customWidth="1"/>
    <col min="13316" max="13316" width="11" customWidth="1"/>
    <col min="13317" max="13317" width="5" customWidth="1"/>
    <col min="13318" max="13318" width="9.6640625" customWidth="1"/>
    <col min="13319" max="13319" width="3.109375" customWidth="1"/>
    <col min="13320" max="13320" width="12.6640625" bestFit="1" customWidth="1"/>
    <col min="13322" max="13322" width="10.44140625" bestFit="1" customWidth="1"/>
    <col min="13569" max="13569" width="11.109375" customWidth="1"/>
    <col min="13570" max="13570" width="10.88671875" customWidth="1"/>
    <col min="13571" max="13571" width="10.5546875" customWidth="1"/>
    <col min="13572" max="13572" width="11" customWidth="1"/>
    <col min="13573" max="13573" width="5" customWidth="1"/>
    <col min="13574" max="13574" width="9.6640625" customWidth="1"/>
    <col min="13575" max="13575" width="3.109375" customWidth="1"/>
    <col min="13576" max="13576" width="12.6640625" bestFit="1" customWidth="1"/>
    <col min="13578" max="13578" width="10.44140625" bestFit="1" customWidth="1"/>
    <col min="13825" max="13825" width="11.109375" customWidth="1"/>
    <col min="13826" max="13826" width="10.88671875" customWidth="1"/>
    <col min="13827" max="13827" width="10.5546875" customWidth="1"/>
    <col min="13828" max="13828" width="11" customWidth="1"/>
    <col min="13829" max="13829" width="5" customWidth="1"/>
    <col min="13830" max="13830" width="9.6640625" customWidth="1"/>
    <col min="13831" max="13831" width="3.109375" customWidth="1"/>
    <col min="13832" max="13832" width="12.6640625" bestFit="1" customWidth="1"/>
    <col min="13834" max="13834" width="10.44140625" bestFit="1" customWidth="1"/>
    <col min="14081" max="14081" width="11.109375" customWidth="1"/>
    <col min="14082" max="14082" width="10.88671875" customWidth="1"/>
    <col min="14083" max="14083" width="10.5546875" customWidth="1"/>
    <col min="14084" max="14084" width="11" customWidth="1"/>
    <col min="14085" max="14085" width="5" customWidth="1"/>
    <col min="14086" max="14086" width="9.6640625" customWidth="1"/>
    <col min="14087" max="14087" width="3.109375" customWidth="1"/>
    <col min="14088" max="14088" width="12.6640625" bestFit="1" customWidth="1"/>
    <col min="14090" max="14090" width="10.44140625" bestFit="1" customWidth="1"/>
    <col min="14337" max="14337" width="11.109375" customWidth="1"/>
    <col min="14338" max="14338" width="10.88671875" customWidth="1"/>
    <col min="14339" max="14339" width="10.5546875" customWidth="1"/>
    <col min="14340" max="14340" width="11" customWidth="1"/>
    <col min="14341" max="14341" width="5" customWidth="1"/>
    <col min="14342" max="14342" width="9.6640625" customWidth="1"/>
    <col min="14343" max="14343" width="3.109375" customWidth="1"/>
    <col min="14344" max="14344" width="12.6640625" bestFit="1" customWidth="1"/>
    <col min="14346" max="14346" width="10.44140625" bestFit="1" customWidth="1"/>
    <col min="14593" max="14593" width="11.109375" customWidth="1"/>
    <col min="14594" max="14594" width="10.88671875" customWidth="1"/>
    <col min="14595" max="14595" width="10.5546875" customWidth="1"/>
    <col min="14596" max="14596" width="11" customWidth="1"/>
    <col min="14597" max="14597" width="5" customWidth="1"/>
    <col min="14598" max="14598" width="9.6640625" customWidth="1"/>
    <col min="14599" max="14599" width="3.109375" customWidth="1"/>
    <col min="14600" max="14600" width="12.6640625" bestFit="1" customWidth="1"/>
    <col min="14602" max="14602" width="10.44140625" bestFit="1" customWidth="1"/>
    <col min="14849" max="14849" width="11.109375" customWidth="1"/>
    <col min="14850" max="14850" width="10.88671875" customWidth="1"/>
    <col min="14851" max="14851" width="10.5546875" customWidth="1"/>
    <col min="14852" max="14852" width="11" customWidth="1"/>
    <col min="14853" max="14853" width="5" customWidth="1"/>
    <col min="14854" max="14854" width="9.6640625" customWidth="1"/>
    <col min="14855" max="14855" width="3.109375" customWidth="1"/>
    <col min="14856" max="14856" width="12.6640625" bestFit="1" customWidth="1"/>
    <col min="14858" max="14858" width="10.44140625" bestFit="1" customWidth="1"/>
    <col min="15105" max="15105" width="11.109375" customWidth="1"/>
    <col min="15106" max="15106" width="10.88671875" customWidth="1"/>
    <col min="15107" max="15107" width="10.5546875" customWidth="1"/>
    <col min="15108" max="15108" width="11" customWidth="1"/>
    <col min="15109" max="15109" width="5" customWidth="1"/>
    <col min="15110" max="15110" width="9.6640625" customWidth="1"/>
    <col min="15111" max="15111" width="3.109375" customWidth="1"/>
    <col min="15112" max="15112" width="12.6640625" bestFit="1" customWidth="1"/>
    <col min="15114" max="15114" width="10.44140625" bestFit="1" customWidth="1"/>
    <col min="15361" max="15361" width="11.109375" customWidth="1"/>
    <col min="15362" max="15362" width="10.88671875" customWidth="1"/>
    <col min="15363" max="15363" width="10.5546875" customWidth="1"/>
    <col min="15364" max="15364" width="11" customWidth="1"/>
    <col min="15365" max="15365" width="5" customWidth="1"/>
    <col min="15366" max="15366" width="9.6640625" customWidth="1"/>
    <col min="15367" max="15367" width="3.109375" customWidth="1"/>
    <col min="15368" max="15368" width="12.6640625" bestFit="1" customWidth="1"/>
    <col min="15370" max="15370" width="10.44140625" bestFit="1" customWidth="1"/>
    <col min="15617" max="15617" width="11.109375" customWidth="1"/>
    <col min="15618" max="15618" width="10.88671875" customWidth="1"/>
    <col min="15619" max="15619" width="10.5546875" customWidth="1"/>
    <col min="15620" max="15620" width="11" customWidth="1"/>
    <col min="15621" max="15621" width="5" customWidth="1"/>
    <col min="15622" max="15622" width="9.6640625" customWidth="1"/>
    <col min="15623" max="15623" width="3.109375" customWidth="1"/>
    <col min="15624" max="15624" width="12.6640625" bestFit="1" customWidth="1"/>
    <col min="15626" max="15626" width="10.44140625" bestFit="1" customWidth="1"/>
    <col min="15873" max="15873" width="11.109375" customWidth="1"/>
    <col min="15874" max="15874" width="10.88671875" customWidth="1"/>
    <col min="15875" max="15875" width="10.5546875" customWidth="1"/>
    <col min="15876" max="15876" width="11" customWidth="1"/>
    <col min="15877" max="15877" width="5" customWidth="1"/>
    <col min="15878" max="15878" width="9.6640625" customWidth="1"/>
    <col min="15879" max="15879" width="3.109375" customWidth="1"/>
    <col min="15880" max="15880" width="12.6640625" bestFit="1" customWidth="1"/>
    <col min="15882" max="15882" width="10.44140625" bestFit="1" customWidth="1"/>
    <col min="16129" max="16129" width="11.109375" customWidth="1"/>
    <col min="16130" max="16130" width="10.88671875" customWidth="1"/>
    <col min="16131" max="16131" width="10.5546875" customWidth="1"/>
    <col min="16132" max="16132" width="11" customWidth="1"/>
    <col min="16133" max="16133" width="5" customWidth="1"/>
    <col min="16134" max="16134" width="9.6640625" customWidth="1"/>
    <col min="16135" max="16135" width="3.109375" customWidth="1"/>
    <col min="16136" max="16136" width="12.6640625" bestFit="1" customWidth="1"/>
    <col min="16138" max="16138" width="10.44140625" bestFit="1" customWidth="1"/>
  </cols>
  <sheetData>
    <row r="1" spans="1:103" x14ac:dyDescent="0.3">
      <c r="A1" s="1" t="s">
        <v>264</v>
      </c>
      <c r="B1" s="1"/>
    </row>
    <row r="2" spans="1:103" x14ac:dyDescent="0.3">
      <c r="A2" s="1" t="s">
        <v>265</v>
      </c>
      <c r="B2" s="1"/>
    </row>
    <row r="3" spans="1:103" x14ac:dyDescent="0.3">
      <c r="A3" s="1" t="s">
        <v>266</v>
      </c>
      <c r="B3" s="1"/>
    </row>
    <row r="4" spans="1:103" x14ac:dyDescent="0.3">
      <c r="A4" s="1" t="s">
        <v>267</v>
      </c>
      <c r="B4" s="4"/>
      <c r="C4" s="4"/>
    </row>
    <row r="5" spans="1:103" x14ac:dyDescent="0.3">
      <c r="A5" s="1" t="s">
        <v>268</v>
      </c>
      <c r="B5" s="4"/>
      <c r="C5" s="4"/>
    </row>
    <row r="6" spans="1:103" x14ac:dyDescent="0.3">
      <c r="A6" s="1"/>
      <c r="B6" s="4"/>
      <c r="C6" s="4"/>
    </row>
    <row r="7" spans="1:103" x14ac:dyDescent="0.3">
      <c r="A7" s="4" t="s">
        <v>13</v>
      </c>
    </row>
    <row r="8" spans="1:103" x14ac:dyDescent="0.3">
      <c r="A8" s="4" t="s">
        <v>6</v>
      </c>
      <c r="B8">
        <f>1/2</f>
        <v>0.5</v>
      </c>
    </row>
    <row r="9" spans="1:103" x14ac:dyDescent="0.3">
      <c r="A9" s="4" t="s">
        <v>7</v>
      </c>
      <c r="B9">
        <f>1/3</f>
        <v>0.33333333333333331</v>
      </c>
    </row>
    <row r="10" spans="1:103" s="24" customFormat="1" x14ac:dyDescent="0.3">
      <c r="A10" s="23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</row>
    <row r="11" spans="1:103" x14ac:dyDescent="0.3">
      <c r="A11" s="4" t="s">
        <v>269</v>
      </c>
      <c r="C11">
        <f>B8+B9</f>
        <v>0.83333333333333326</v>
      </c>
    </row>
    <row r="13" spans="1:103" x14ac:dyDescent="0.3">
      <c r="A13" t="s">
        <v>15</v>
      </c>
    </row>
    <row r="14" spans="1:103" x14ac:dyDescent="0.3">
      <c r="A14" s="4" t="s">
        <v>270</v>
      </c>
      <c r="C14" s="15"/>
      <c r="D14">
        <f>C11-B8*B9</f>
        <v>0.66666666666666663</v>
      </c>
      <c r="E14" s="15"/>
    </row>
    <row r="16" spans="1:103" x14ac:dyDescent="0.3">
      <c r="A16" t="s">
        <v>17</v>
      </c>
    </row>
    <row r="17" spans="1:103" x14ac:dyDescent="0.3">
      <c r="A17" s="4" t="s">
        <v>271</v>
      </c>
      <c r="D17">
        <f>B8+B9-1/4*B9</f>
        <v>0.74999999999999989</v>
      </c>
      <c r="F17">
        <f>0.34/4</f>
        <v>8.5000000000000006E-2</v>
      </c>
    </row>
    <row r="18" spans="1:103" x14ac:dyDescent="0.3">
      <c r="B18" s="26"/>
      <c r="C18" s="27"/>
      <c r="D18" s="26"/>
      <c r="E18" s="27"/>
      <c r="F18" s="47"/>
      <c r="G18" s="27"/>
      <c r="H18" s="26"/>
      <c r="I18" s="27"/>
      <c r="J18" s="26"/>
    </row>
    <row r="23" spans="1:103" x14ac:dyDescent="0.3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</row>
    <row r="26" spans="1:103" x14ac:dyDescent="0.3"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</row>
    <row r="33" spans="1:1" x14ac:dyDescent="0.3">
      <c r="A33" s="3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0" workbookViewId="0">
      <selection activeCell="G1" sqref="G1"/>
    </sheetView>
  </sheetViews>
  <sheetFormatPr defaultRowHeight="14.4" x14ac:dyDescent="0.3"/>
  <cols>
    <col min="2" max="2" width="8.44140625" customWidth="1"/>
    <col min="4" max="4" width="11.6640625" customWidth="1"/>
    <col min="5" max="5" width="15.6640625" customWidth="1"/>
    <col min="7" max="7" width="12.5546875" customWidth="1"/>
    <col min="258" max="258" width="8.44140625" customWidth="1"/>
    <col min="260" max="260" width="11.6640625" customWidth="1"/>
    <col min="261" max="261" width="15.6640625" customWidth="1"/>
    <col min="263" max="263" width="12.5546875" customWidth="1"/>
    <col min="514" max="514" width="8.44140625" customWidth="1"/>
    <col min="516" max="516" width="11.6640625" customWidth="1"/>
    <col min="517" max="517" width="15.6640625" customWidth="1"/>
    <col min="519" max="519" width="12.5546875" customWidth="1"/>
    <col min="770" max="770" width="8.44140625" customWidth="1"/>
    <col min="772" max="772" width="11.6640625" customWidth="1"/>
    <col min="773" max="773" width="15.6640625" customWidth="1"/>
    <col min="775" max="775" width="12.5546875" customWidth="1"/>
    <col min="1026" max="1026" width="8.44140625" customWidth="1"/>
    <col min="1028" max="1028" width="11.6640625" customWidth="1"/>
    <col min="1029" max="1029" width="15.6640625" customWidth="1"/>
    <col min="1031" max="1031" width="12.5546875" customWidth="1"/>
    <col min="1282" max="1282" width="8.44140625" customWidth="1"/>
    <col min="1284" max="1284" width="11.6640625" customWidth="1"/>
    <col min="1285" max="1285" width="15.6640625" customWidth="1"/>
    <col min="1287" max="1287" width="12.5546875" customWidth="1"/>
    <col min="1538" max="1538" width="8.44140625" customWidth="1"/>
    <col min="1540" max="1540" width="11.6640625" customWidth="1"/>
    <col min="1541" max="1541" width="15.6640625" customWidth="1"/>
    <col min="1543" max="1543" width="12.5546875" customWidth="1"/>
    <col min="1794" max="1794" width="8.44140625" customWidth="1"/>
    <col min="1796" max="1796" width="11.6640625" customWidth="1"/>
    <col min="1797" max="1797" width="15.6640625" customWidth="1"/>
    <col min="1799" max="1799" width="12.5546875" customWidth="1"/>
    <col min="2050" max="2050" width="8.44140625" customWidth="1"/>
    <col min="2052" max="2052" width="11.6640625" customWidth="1"/>
    <col min="2053" max="2053" width="15.6640625" customWidth="1"/>
    <col min="2055" max="2055" width="12.5546875" customWidth="1"/>
    <col min="2306" max="2306" width="8.44140625" customWidth="1"/>
    <col min="2308" max="2308" width="11.6640625" customWidth="1"/>
    <col min="2309" max="2309" width="15.6640625" customWidth="1"/>
    <col min="2311" max="2311" width="12.5546875" customWidth="1"/>
    <col min="2562" max="2562" width="8.44140625" customWidth="1"/>
    <col min="2564" max="2564" width="11.6640625" customWidth="1"/>
    <col min="2565" max="2565" width="15.6640625" customWidth="1"/>
    <col min="2567" max="2567" width="12.5546875" customWidth="1"/>
    <col min="2818" max="2818" width="8.44140625" customWidth="1"/>
    <col min="2820" max="2820" width="11.6640625" customWidth="1"/>
    <col min="2821" max="2821" width="15.6640625" customWidth="1"/>
    <col min="2823" max="2823" width="12.5546875" customWidth="1"/>
    <col min="3074" max="3074" width="8.44140625" customWidth="1"/>
    <col min="3076" max="3076" width="11.6640625" customWidth="1"/>
    <col min="3077" max="3077" width="15.6640625" customWidth="1"/>
    <col min="3079" max="3079" width="12.5546875" customWidth="1"/>
    <col min="3330" max="3330" width="8.44140625" customWidth="1"/>
    <col min="3332" max="3332" width="11.6640625" customWidth="1"/>
    <col min="3333" max="3333" width="15.6640625" customWidth="1"/>
    <col min="3335" max="3335" width="12.5546875" customWidth="1"/>
    <col min="3586" max="3586" width="8.44140625" customWidth="1"/>
    <col min="3588" max="3588" width="11.6640625" customWidth="1"/>
    <col min="3589" max="3589" width="15.6640625" customWidth="1"/>
    <col min="3591" max="3591" width="12.5546875" customWidth="1"/>
    <col min="3842" max="3842" width="8.44140625" customWidth="1"/>
    <col min="3844" max="3844" width="11.6640625" customWidth="1"/>
    <col min="3845" max="3845" width="15.6640625" customWidth="1"/>
    <col min="3847" max="3847" width="12.5546875" customWidth="1"/>
    <col min="4098" max="4098" width="8.44140625" customWidth="1"/>
    <col min="4100" max="4100" width="11.6640625" customWidth="1"/>
    <col min="4101" max="4101" width="15.6640625" customWidth="1"/>
    <col min="4103" max="4103" width="12.5546875" customWidth="1"/>
    <col min="4354" max="4354" width="8.44140625" customWidth="1"/>
    <col min="4356" max="4356" width="11.6640625" customWidth="1"/>
    <col min="4357" max="4357" width="15.6640625" customWidth="1"/>
    <col min="4359" max="4359" width="12.5546875" customWidth="1"/>
    <col min="4610" max="4610" width="8.44140625" customWidth="1"/>
    <col min="4612" max="4612" width="11.6640625" customWidth="1"/>
    <col min="4613" max="4613" width="15.6640625" customWidth="1"/>
    <col min="4615" max="4615" width="12.5546875" customWidth="1"/>
    <col min="4866" max="4866" width="8.44140625" customWidth="1"/>
    <col min="4868" max="4868" width="11.6640625" customWidth="1"/>
    <col min="4869" max="4869" width="15.6640625" customWidth="1"/>
    <col min="4871" max="4871" width="12.5546875" customWidth="1"/>
    <col min="5122" max="5122" width="8.44140625" customWidth="1"/>
    <col min="5124" max="5124" width="11.6640625" customWidth="1"/>
    <col min="5125" max="5125" width="15.6640625" customWidth="1"/>
    <col min="5127" max="5127" width="12.5546875" customWidth="1"/>
    <col min="5378" max="5378" width="8.44140625" customWidth="1"/>
    <col min="5380" max="5380" width="11.6640625" customWidth="1"/>
    <col min="5381" max="5381" width="15.6640625" customWidth="1"/>
    <col min="5383" max="5383" width="12.5546875" customWidth="1"/>
    <col min="5634" max="5634" width="8.44140625" customWidth="1"/>
    <col min="5636" max="5636" width="11.6640625" customWidth="1"/>
    <col min="5637" max="5637" width="15.6640625" customWidth="1"/>
    <col min="5639" max="5639" width="12.5546875" customWidth="1"/>
    <col min="5890" max="5890" width="8.44140625" customWidth="1"/>
    <col min="5892" max="5892" width="11.6640625" customWidth="1"/>
    <col min="5893" max="5893" width="15.6640625" customWidth="1"/>
    <col min="5895" max="5895" width="12.5546875" customWidth="1"/>
    <col min="6146" max="6146" width="8.44140625" customWidth="1"/>
    <col min="6148" max="6148" width="11.6640625" customWidth="1"/>
    <col min="6149" max="6149" width="15.6640625" customWidth="1"/>
    <col min="6151" max="6151" width="12.5546875" customWidth="1"/>
    <col min="6402" max="6402" width="8.44140625" customWidth="1"/>
    <col min="6404" max="6404" width="11.6640625" customWidth="1"/>
    <col min="6405" max="6405" width="15.6640625" customWidth="1"/>
    <col min="6407" max="6407" width="12.5546875" customWidth="1"/>
    <col min="6658" max="6658" width="8.44140625" customWidth="1"/>
    <col min="6660" max="6660" width="11.6640625" customWidth="1"/>
    <col min="6661" max="6661" width="15.6640625" customWidth="1"/>
    <col min="6663" max="6663" width="12.5546875" customWidth="1"/>
    <col min="6914" max="6914" width="8.44140625" customWidth="1"/>
    <col min="6916" max="6916" width="11.6640625" customWidth="1"/>
    <col min="6917" max="6917" width="15.6640625" customWidth="1"/>
    <col min="6919" max="6919" width="12.5546875" customWidth="1"/>
    <col min="7170" max="7170" width="8.44140625" customWidth="1"/>
    <col min="7172" max="7172" width="11.6640625" customWidth="1"/>
    <col min="7173" max="7173" width="15.6640625" customWidth="1"/>
    <col min="7175" max="7175" width="12.5546875" customWidth="1"/>
    <col min="7426" max="7426" width="8.44140625" customWidth="1"/>
    <col min="7428" max="7428" width="11.6640625" customWidth="1"/>
    <col min="7429" max="7429" width="15.6640625" customWidth="1"/>
    <col min="7431" max="7431" width="12.5546875" customWidth="1"/>
    <col min="7682" max="7682" width="8.44140625" customWidth="1"/>
    <col min="7684" max="7684" width="11.6640625" customWidth="1"/>
    <col min="7685" max="7685" width="15.6640625" customWidth="1"/>
    <col min="7687" max="7687" width="12.5546875" customWidth="1"/>
    <col min="7938" max="7938" width="8.44140625" customWidth="1"/>
    <col min="7940" max="7940" width="11.6640625" customWidth="1"/>
    <col min="7941" max="7941" width="15.6640625" customWidth="1"/>
    <col min="7943" max="7943" width="12.5546875" customWidth="1"/>
    <col min="8194" max="8194" width="8.44140625" customWidth="1"/>
    <col min="8196" max="8196" width="11.6640625" customWidth="1"/>
    <col min="8197" max="8197" width="15.6640625" customWidth="1"/>
    <col min="8199" max="8199" width="12.5546875" customWidth="1"/>
    <col min="8450" max="8450" width="8.44140625" customWidth="1"/>
    <col min="8452" max="8452" width="11.6640625" customWidth="1"/>
    <col min="8453" max="8453" width="15.6640625" customWidth="1"/>
    <col min="8455" max="8455" width="12.5546875" customWidth="1"/>
    <col min="8706" max="8706" width="8.44140625" customWidth="1"/>
    <col min="8708" max="8708" width="11.6640625" customWidth="1"/>
    <col min="8709" max="8709" width="15.6640625" customWidth="1"/>
    <col min="8711" max="8711" width="12.5546875" customWidth="1"/>
    <col min="8962" max="8962" width="8.44140625" customWidth="1"/>
    <col min="8964" max="8964" width="11.6640625" customWidth="1"/>
    <col min="8965" max="8965" width="15.6640625" customWidth="1"/>
    <col min="8967" max="8967" width="12.5546875" customWidth="1"/>
    <col min="9218" max="9218" width="8.44140625" customWidth="1"/>
    <col min="9220" max="9220" width="11.6640625" customWidth="1"/>
    <col min="9221" max="9221" width="15.6640625" customWidth="1"/>
    <col min="9223" max="9223" width="12.5546875" customWidth="1"/>
    <col min="9474" max="9474" width="8.44140625" customWidth="1"/>
    <col min="9476" max="9476" width="11.6640625" customWidth="1"/>
    <col min="9477" max="9477" width="15.6640625" customWidth="1"/>
    <col min="9479" max="9479" width="12.5546875" customWidth="1"/>
    <col min="9730" max="9730" width="8.44140625" customWidth="1"/>
    <col min="9732" max="9732" width="11.6640625" customWidth="1"/>
    <col min="9733" max="9733" width="15.6640625" customWidth="1"/>
    <col min="9735" max="9735" width="12.5546875" customWidth="1"/>
    <col min="9986" max="9986" width="8.44140625" customWidth="1"/>
    <col min="9988" max="9988" width="11.6640625" customWidth="1"/>
    <col min="9989" max="9989" width="15.6640625" customWidth="1"/>
    <col min="9991" max="9991" width="12.5546875" customWidth="1"/>
    <col min="10242" max="10242" width="8.44140625" customWidth="1"/>
    <col min="10244" max="10244" width="11.6640625" customWidth="1"/>
    <col min="10245" max="10245" width="15.6640625" customWidth="1"/>
    <col min="10247" max="10247" width="12.5546875" customWidth="1"/>
    <col min="10498" max="10498" width="8.44140625" customWidth="1"/>
    <col min="10500" max="10500" width="11.6640625" customWidth="1"/>
    <col min="10501" max="10501" width="15.6640625" customWidth="1"/>
    <col min="10503" max="10503" width="12.5546875" customWidth="1"/>
    <col min="10754" max="10754" width="8.44140625" customWidth="1"/>
    <col min="10756" max="10756" width="11.6640625" customWidth="1"/>
    <col min="10757" max="10757" width="15.6640625" customWidth="1"/>
    <col min="10759" max="10759" width="12.5546875" customWidth="1"/>
    <col min="11010" max="11010" width="8.44140625" customWidth="1"/>
    <col min="11012" max="11012" width="11.6640625" customWidth="1"/>
    <col min="11013" max="11013" width="15.6640625" customWidth="1"/>
    <col min="11015" max="11015" width="12.5546875" customWidth="1"/>
    <col min="11266" max="11266" width="8.44140625" customWidth="1"/>
    <col min="11268" max="11268" width="11.6640625" customWidth="1"/>
    <col min="11269" max="11269" width="15.6640625" customWidth="1"/>
    <col min="11271" max="11271" width="12.5546875" customWidth="1"/>
    <col min="11522" max="11522" width="8.44140625" customWidth="1"/>
    <col min="11524" max="11524" width="11.6640625" customWidth="1"/>
    <col min="11525" max="11525" width="15.6640625" customWidth="1"/>
    <col min="11527" max="11527" width="12.5546875" customWidth="1"/>
    <col min="11778" max="11778" width="8.44140625" customWidth="1"/>
    <col min="11780" max="11780" width="11.6640625" customWidth="1"/>
    <col min="11781" max="11781" width="15.6640625" customWidth="1"/>
    <col min="11783" max="11783" width="12.5546875" customWidth="1"/>
    <col min="12034" max="12034" width="8.44140625" customWidth="1"/>
    <col min="12036" max="12036" width="11.6640625" customWidth="1"/>
    <col min="12037" max="12037" width="15.6640625" customWidth="1"/>
    <col min="12039" max="12039" width="12.5546875" customWidth="1"/>
    <col min="12290" max="12290" width="8.44140625" customWidth="1"/>
    <col min="12292" max="12292" width="11.6640625" customWidth="1"/>
    <col min="12293" max="12293" width="15.6640625" customWidth="1"/>
    <col min="12295" max="12295" width="12.5546875" customWidth="1"/>
    <col min="12546" max="12546" width="8.44140625" customWidth="1"/>
    <col min="12548" max="12548" width="11.6640625" customWidth="1"/>
    <col min="12549" max="12549" width="15.6640625" customWidth="1"/>
    <col min="12551" max="12551" width="12.5546875" customWidth="1"/>
    <col min="12802" max="12802" width="8.44140625" customWidth="1"/>
    <col min="12804" max="12804" width="11.6640625" customWidth="1"/>
    <col min="12805" max="12805" width="15.6640625" customWidth="1"/>
    <col min="12807" max="12807" width="12.5546875" customWidth="1"/>
    <col min="13058" max="13058" width="8.44140625" customWidth="1"/>
    <col min="13060" max="13060" width="11.6640625" customWidth="1"/>
    <col min="13061" max="13061" width="15.6640625" customWidth="1"/>
    <col min="13063" max="13063" width="12.5546875" customWidth="1"/>
    <col min="13314" max="13314" width="8.44140625" customWidth="1"/>
    <col min="13316" max="13316" width="11.6640625" customWidth="1"/>
    <col min="13317" max="13317" width="15.6640625" customWidth="1"/>
    <col min="13319" max="13319" width="12.5546875" customWidth="1"/>
    <col min="13570" max="13570" width="8.44140625" customWidth="1"/>
    <col min="13572" max="13572" width="11.6640625" customWidth="1"/>
    <col min="13573" max="13573" width="15.6640625" customWidth="1"/>
    <col min="13575" max="13575" width="12.5546875" customWidth="1"/>
    <col min="13826" max="13826" width="8.44140625" customWidth="1"/>
    <col min="13828" max="13828" width="11.6640625" customWidth="1"/>
    <col min="13829" max="13829" width="15.6640625" customWidth="1"/>
    <col min="13831" max="13831" width="12.5546875" customWidth="1"/>
    <col min="14082" max="14082" width="8.44140625" customWidth="1"/>
    <col min="14084" max="14084" width="11.6640625" customWidth="1"/>
    <col min="14085" max="14085" width="15.6640625" customWidth="1"/>
    <col min="14087" max="14087" width="12.5546875" customWidth="1"/>
    <col min="14338" max="14338" width="8.44140625" customWidth="1"/>
    <col min="14340" max="14340" width="11.6640625" customWidth="1"/>
    <col min="14341" max="14341" width="15.6640625" customWidth="1"/>
    <col min="14343" max="14343" width="12.5546875" customWidth="1"/>
    <col min="14594" max="14594" width="8.44140625" customWidth="1"/>
    <col min="14596" max="14596" width="11.6640625" customWidth="1"/>
    <col min="14597" max="14597" width="15.6640625" customWidth="1"/>
    <col min="14599" max="14599" width="12.5546875" customWidth="1"/>
    <col min="14850" max="14850" width="8.44140625" customWidth="1"/>
    <col min="14852" max="14852" width="11.6640625" customWidth="1"/>
    <col min="14853" max="14853" width="15.6640625" customWidth="1"/>
    <col min="14855" max="14855" width="12.5546875" customWidth="1"/>
    <col min="15106" max="15106" width="8.44140625" customWidth="1"/>
    <col min="15108" max="15108" width="11.6640625" customWidth="1"/>
    <col min="15109" max="15109" width="15.6640625" customWidth="1"/>
    <col min="15111" max="15111" width="12.5546875" customWidth="1"/>
    <col min="15362" max="15362" width="8.44140625" customWidth="1"/>
    <col min="15364" max="15364" width="11.6640625" customWidth="1"/>
    <col min="15365" max="15365" width="15.6640625" customWidth="1"/>
    <col min="15367" max="15367" width="12.5546875" customWidth="1"/>
    <col min="15618" max="15618" width="8.44140625" customWidth="1"/>
    <col min="15620" max="15620" width="11.6640625" customWidth="1"/>
    <col min="15621" max="15621" width="15.6640625" customWidth="1"/>
    <col min="15623" max="15623" width="12.5546875" customWidth="1"/>
    <col min="15874" max="15874" width="8.44140625" customWidth="1"/>
    <col min="15876" max="15876" width="11.6640625" customWidth="1"/>
    <col min="15877" max="15877" width="15.6640625" customWidth="1"/>
    <col min="15879" max="15879" width="12.5546875" customWidth="1"/>
    <col min="16130" max="16130" width="8.44140625" customWidth="1"/>
    <col min="16132" max="16132" width="11.6640625" customWidth="1"/>
    <col min="16133" max="16133" width="15.6640625" customWidth="1"/>
    <col min="16135" max="16135" width="12.5546875" customWidth="1"/>
  </cols>
  <sheetData>
    <row r="1" spans="1:3" ht="15.6" x14ac:dyDescent="0.3">
      <c r="A1" s="12" t="s">
        <v>272</v>
      </c>
      <c r="B1" s="12"/>
      <c r="C1" s="12"/>
    </row>
    <row r="2" spans="1:3" ht="15.6" x14ac:dyDescent="0.3">
      <c r="A2" s="12" t="s">
        <v>273</v>
      </c>
      <c r="B2" s="12"/>
      <c r="C2" s="12"/>
    </row>
    <row r="3" spans="1:3" ht="15.6" x14ac:dyDescent="0.3">
      <c r="A3" s="12" t="s">
        <v>274</v>
      </c>
      <c r="B3" s="12"/>
      <c r="C3" s="12"/>
    </row>
    <row r="4" spans="1:3" ht="15.6" x14ac:dyDescent="0.3">
      <c r="A4" s="12" t="s">
        <v>275</v>
      </c>
    </row>
    <row r="5" spans="1:3" ht="15.6" x14ac:dyDescent="0.3">
      <c r="A5" s="12" t="s">
        <v>276</v>
      </c>
    </row>
    <row r="6" spans="1:3" ht="15.6" x14ac:dyDescent="0.3">
      <c r="A6" s="12" t="s">
        <v>277</v>
      </c>
    </row>
    <row r="7" spans="1:3" ht="15.6" x14ac:dyDescent="0.3">
      <c r="A7" s="12" t="s">
        <v>278</v>
      </c>
    </row>
    <row r="8" spans="1:3" ht="15.6" x14ac:dyDescent="0.3">
      <c r="A8" s="12" t="s">
        <v>279</v>
      </c>
    </row>
    <row r="9" spans="1:3" ht="15.6" x14ac:dyDescent="0.3">
      <c r="A9" s="12" t="s">
        <v>280</v>
      </c>
    </row>
    <row r="10" spans="1:3" ht="15.6" x14ac:dyDescent="0.3">
      <c r="A10" s="12" t="s">
        <v>281</v>
      </c>
    </row>
    <row r="11" spans="1:3" ht="15.6" x14ac:dyDescent="0.3">
      <c r="A11" s="12" t="s">
        <v>282</v>
      </c>
    </row>
    <row r="12" spans="1:3" ht="15.6" x14ac:dyDescent="0.3">
      <c r="A12" s="12" t="s">
        <v>283</v>
      </c>
    </row>
    <row r="13" spans="1:3" ht="15.6" x14ac:dyDescent="0.3">
      <c r="A13" s="12" t="s">
        <v>284</v>
      </c>
    </row>
    <row r="14" spans="1:3" x14ac:dyDescent="0.3">
      <c r="A14" s="6"/>
    </row>
    <row r="15" spans="1:3" x14ac:dyDescent="0.3">
      <c r="A15" s="6" t="s">
        <v>285</v>
      </c>
    </row>
    <row r="16" spans="1:3" ht="16.2" x14ac:dyDescent="0.3">
      <c r="A16" s="6" t="s">
        <v>286</v>
      </c>
    </row>
    <row r="17" spans="1:7" x14ac:dyDescent="0.3">
      <c r="A17" s="6"/>
    </row>
    <row r="18" spans="1:7" x14ac:dyDescent="0.3">
      <c r="A18" s="6" t="s">
        <v>287</v>
      </c>
    </row>
    <row r="19" spans="1:7" x14ac:dyDescent="0.3">
      <c r="A19" s="6" t="s">
        <v>288</v>
      </c>
    </row>
    <row r="20" spans="1:7" x14ac:dyDescent="0.3">
      <c r="A20" s="6" t="s">
        <v>289</v>
      </c>
    </row>
    <row r="21" spans="1:7" x14ac:dyDescent="0.3">
      <c r="A21" s="6" t="s">
        <v>290</v>
      </c>
    </row>
    <row r="22" spans="1:7" x14ac:dyDescent="0.3">
      <c r="A22" s="6"/>
    </row>
    <row r="23" spans="1:7" x14ac:dyDescent="0.3">
      <c r="A23" s="6" t="s">
        <v>291</v>
      </c>
      <c r="B23">
        <v>0.7</v>
      </c>
    </row>
    <row r="24" spans="1:7" x14ac:dyDescent="0.3">
      <c r="A24" s="6" t="s">
        <v>292</v>
      </c>
      <c r="B24">
        <v>0.3</v>
      </c>
    </row>
    <row r="25" spans="1:7" ht="16.2" x14ac:dyDescent="0.3">
      <c r="A25" s="6" t="s">
        <v>293</v>
      </c>
      <c r="B25">
        <v>0.55000000000000004</v>
      </c>
    </row>
    <row r="26" spans="1:7" ht="16.2" x14ac:dyDescent="0.3">
      <c r="A26" s="6" t="s">
        <v>294</v>
      </c>
      <c r="B26">
        <v>0.25</v>
      </c>
    </row>
    <row r="27" spans="1:7" ht="16.2" x14ac:dyDescent="0.3">
      <c r="A27" s="6" t="s">
        <v>295</v>
      </c>
      <c r="B27">
        <f>1-B25-B26</f>
        <v>0.19999999999999996</v>
      </c>
    </row>
    <row r="28" spans="1:7" x14ac:dyDescent="0.3">
      <c r="B28" s="15"/>
    </row>
    <row r="29" spans="1:7" x14ac:dyDescent="0.3">
      <c r="A29" s="6" t="s">
        <v>8</v>
      </c>
      <c r="B29">
        <f>0.35</f>
        <v>0.35</v>
      </c>
    </row>
    <row r="30" spans="1:7" x14ac:dyDescent="0.3">
      <c r="A30" s="6"/>
    </row>
    <row r="31" spans="1:7" x14ac:dyDescent="0.3">
      <c r="A31" s="6" t="s">
        <v>13</v>
      </c>
    </row>
    <row r="32" spans="1:7" ht="16.2" x14ac:dyDescent="0.3">
      <c r="A32" s="6" t="s">
        <v>296</v>
      </c>
      <c r="D32" s="6" t="s">
        <v>297</v>
      </c>
      <c r="G32">
        <f>B25*(1-B29)</f>
        <v>0.35750000000000004</v>
      </c>
    </row>
    <row r="34" spans="1:7" ht="16.2" x14ac:dyDescent="0.3">
      <c r="A34" s="6" t="s">
        <v>298</v>
      </c>
      <c r="D34" s="6" t="s">
        <v>299</v>
      </c>
      <c r="G34">
        <f>B24*B29+B26*(1-B29)</f>
        <v>0.26750000000000002</v>
      </c>
    </row>
    <row r="36" spans="1:7" x14ac:dyDescent="0.3">
      <c r="A36" s="6" t="s">
        <v>300</v>
      </c>
    </row>
    <row r="38" spans="1:7" x14ac:dyDescent="0.3">
      <c r="A38" t="s">
        <v>15</v>
      </c>
    </row>
    <row r="39" spans="1:7" x14ac:dyDescent="0.3">
      <c r="A39" t="s">
        <v>301</v>
      </c>
      <c r="E39">
        <f>G32+B27*(1-B29)</f>
        <v>0.48750000000000004</v>
      </c>
    </row>
    <row r="40" spans="1:7" x14ac:dyDescent="0.3">
      <c r="A40" t="s">
        <v>302</v>
      </c>
      <c r="E40">
        <f>G34+B23*B29</f>
        <v>0.51249999999999996</v>
      </c>
    </row>
    <row r="42" spans="1:7" x14ac:dyDescent="0.3">
      <c r="A42" t="s">
        <v>303</v>
      </c>
    </row>
    <row r="44" spans="1:7" x14ac:dyDescent="0.3">
      <c r="A44" t="s">
        <v>17</v>
      </c>
    </row>
    <row r="45" spans="1:7" x14ac:dyDescent="0.3">
      <c r="A45" t="s">
        <v>304</v>
      </c>
      <c r="D45">
        <f>B24*B29/G34</f>
        <v>0.3925233644859813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19" sqref="D19"/>
    </sheetView>
  </sheetViews>
  <sheetFormatPr defaultColWidth="9.109375" defaultRowHeight="14.4" x14ac:dyDescent="0.3"/>
  <cols>
    <col min="1" max="1" width="19" style="3" customWidth="1"/>
    <col min="2" max="2" width="12.33203125" style="3" customWidth="1"/>
    <col min="3" max="3" width="6.88671875" style="3" customWidth="1"/>
    <col min="4" max="4" width="6.33203125" style="3" customWidth="1"/>
    <col min="5" max="5" width="6.109375" style="3" customWidth="1"/>
    <col min="6" max="6" width="6" style="3" customWidth="1"/>
    <col min="7" max="8" width="4.88671875" style="3" customWidth="1"/>
    <col min="9" max="9" width="6.109375" style="3" customWidth="1"/>
    <col min="10" max="10" width="6.5546875" style="3" customWidth="1"/>
    <col min="11" max="11" width="6.6640625" style="3" customWidth="1"/>
    <col min="12" max="256" width="9.109375" style="3"/>
    <col min="257" max="257" width="19" style="3" customWidth="1"/>
    <col min="258" max="258" width="12.33203125" style="3" customWidth="1"/>
    <col min="259" max="259" width="6.88671875" style="3" customWidth="1"/>
    <col min="260" max="260" width="6.33203125" style="3" customWidth="1"/>
    <col min="261" max="261" width="6.109375" style="3" customWidth="1"/>
    <col min="262" max="262" width="6" style="3" customWidth="1"/>
    <col min="263" max="264" width="4.88671875" style="3" customWidth="1"/>
    <col min="265" max="265" width="6.109375" style="3" customWidth="1"/>
    <col min="266" max="266" width="6.5546875" style="3" customWidth="1"/>
    <col min="267" max="267" width="6.6640625" style="3" customWidth="1"/>
    <col min="268" max="512" width="9.109375" style="3"/>
    <col min="513" max="513" width="19" style="3" customWidth="1"/>
    <col min="514" max="514" width="12.33203125" style="3" customWidth="1"/>
    <col min="515" max="515" width="6.88671875" style="3" customWidth="1"/>
    <col min="516" max="516" width="6.33203125" style="3" customWidth="1"/>
    <col min="517" max="517" width="6.109375" style="3" customWidth="1"/>
    <col min="518" max="518" width="6" style="3" customWidth="1"/>
    <col min="519" max="520" width="4.88671875" style="3" customWidth="1"/>
    <col min="521" max="521" width="6.109375" style="3" customWidth="1"/>
    <col min="522" max="522" width="6.5546875" style="3" customWidth="1"/>
    <col min="523" max="523" width="6.6640625" style="3" customWidth="1"/>
    <col min="524" max="768" width="9.109375" style="3"/>
    <col min="769" max="769" width="19" style="3" customWidth="1"/>
    <col min="770" max="770" width="12.33203125" style="3" customWidth="1"/>
    <col min="771" max="771" width="6.88671875" style="3" customWidth="1"/>
    <col min="772" max="772" width="6.33203125" style="3" customWidth="1"/>
    <col min="773" max="773" width="6.109375" style="3" customWidth="1"/>
    <col min="774" max="774" width="6" style="3" customWidth="1"/>
    <col min="775" max="776" width="4.88671875" style="3" customWidth="1"/>
    <col min="777" max="777" width="6.109375" style="3" customWidth="1"/>
    <col min="778" max="778" width="6.5546875" style="3" customWidth="1"/>
    <col min="779" max="779" width="6.6640625" style="3" customWidth="1"/>
    <col min="780" max="1024" width="9.109375" style="3"/>
    <col min="1025" max="1025" width="19" style="3" customWidth="1"/>
    <col min="1026" max="1026" width="12.33203125" style="3" customWidth="1"/>
    <col min="1027" max="1027" width="6.88671875" style="3" customWidth="1"/>
    <col min="1028" max="1028" width="6.33203125" style="3" customWidth="1"/>
    <col min="1029" max="1029" width="6.109375" style="3" customWidth="1"/>
    <col min="1030" max="1030" width="6" style="3" customWidth="1"/>
    <col min="1031" max="1032" width="4.88671875" style="3" customWidth="1"/>
    <col min="1033" max="1033" width="6.109375" style="3" customWidth="1"/>
    <col min="1034" max="1034" width="6.5546875" style="3" customWidth="1"/>
    <col min="1035" max="1035" width="6.6640625" style="3" customWidth="1"/>
    <col min="1036" max="1280" width="9.109375" style="3"/>
    <col min="1281" max="1281" width="19" style="3" customWidth="1"/>
    <col min="1282" max="1282" width="12.33203125" style="3" customWidth="1"/>
    <col min="1283" max="1283" width="6.88671875" style="3" customWidth="1"/>
    <col min="1284" max="1284" width="6.33203125" style="3" customWidth="1"/>
    <col min="1285" max="1285" width="6.109375" style="3" customWidth="1"/>
    <col min="1286" max="1286" width="6" style="3" customWidth="1"/>
    <col min="1287" max="1288" width="4.88671875" style="3" customWidth="1"/>
    <col min="1289" max="1289" width="6.109375" style="3" customWidth="1"/>
    <col min="1290" max="1290" width="6.5546875" style="3" customWidth="1"/>
    <col min="1291" max="1291" width="6.6640625" style="3" customWidth="1"/>
    <col min="1292" max="1536" width="9.109375" style="3"/>
    <col min="1537" max="1537" width="19" style="3" customWidth="1"/>
    <col min="1538" max="1538" width="12.33203125" style="3" customWidth="1"/>
    <col min="1539" max="1539" width="6.88671875" style="3" customWidth="1"/>
    <col min="1540" max="1540" width="6.33203125" style="3" customWidth="1"/>
    <col min="1541" max="1541" width="6.109375" style="3" customWidth="1"/>
    <col min="1542" max="1542" width="6" style="3" customWidth="1"/>
    <col min="1543" max="1544" width="4.88671875" style="3" customWidth="1"/>
    <col min="1545" max="1545" width="6.109375" style="3" customWidth="1"/>
    <col min="1546" max="1546" width="6.5546875" style="3" customWidth="1"/>
    <col min="1547" max="1547" width="6.6640625" style="3" customWidth="1"/>
    <col min="1548" max="1792" width="9.109375" style="3"/>
    <col min="1793" max="1793" width="19" style="3" customWidth="1"/>
    <col min="1794" max="1794" width="12.33203125" style="3" customWidth="1"/>
    <col min="1795" max="1795" width="6.88671875" style="3" customWidth="1"/>
    <col min="1796" max="1796" width="6.33203125" style="3" customWidth="1"/>
    <col min="1797" max="1797" width="6.109375" style="3" customWidth="1"/>
    <col min="1798" max="1798" width="6" style="3" customWidth="1"/>
    <col min="1799" max="1800" width="4.88671875" style="3" customWidth="1"/>
    <col min="1801" max="1801" width="6.109375" style="3" customWidth="1"/>
    <col min="1802" max="1802" width="6.5546875" style="3" customWidth="1"/>
    <col min="1803" max="1803" width="6.6640625" style="3" customWidth="1"/>
    <col min="1804" max="2048" width="9.109375" style="3"/>
    <col min="2049" max="2049" width="19" style="3" customWidth="1"/>
    <col min="2050" max="2050" width="12.33203125" style="3" customWidth="1"/>
    <col min="2051" max="2051" width="6.88671875" style="3" customWidth="1"/>
    <col min="2052" max="2052" width="6.33203125" style="3" customWidth="1"/>
    <col min="2053" max="2053" width="6.109375" style="3" customWidth="1"/>
    <col min="2054" max="2054" width="6" style="3" customWidth="1"/>
    <col min="2055" max="2056" width="4.88671875" style="3" customWidth="1"/>
    <col min="2057" max="2057" width="6.109375" style="3" customWidth="1"/>
    <col min="2058" max="2058" width="6.5546875" style="3" customWidth="1"/>
    <col min="2059" max="2059" width="6.6640625" style="3" customWidth="1"/>
    <col min="2060" max="2304" width="9.109375" style="3"/>
    <col min="2305" max="2305" width="19" style="3" customWidth="1"/>
    <col min="2306" max="2306" width="12.33203125" style="3" customWidth="1"/>
    <col min="2307" max="2307" width="6.88671875" style="3" customWidth="1"/>
    <col min="2308" max="2308" width="6.33203125" style="3" customWidth="1"/>
    <col min="2309" max="2309" width="6.109375" style="3" customWidth="1"/>
    <col min="2310" max="2310" width="6" style="3" customWidth="1"/>
    <col min="2311" max="2312" width="4.88671875" style="3" customWidth="1"/>
    <col min="2313" max="2313" width="6.109375" style="3" customWidth="1"/>
    <col min="2314" max="2314" width="6.5546875" style="3" customWidth="1"/>
    <col min="2315" max="2315" width="6.6640625" style="3" customWidth="1"/>
    <col min="2316" max="2560" width="9.109375" style="3"/>
    <col min="2561" max="2561" width="19" style="3" customWidth="1"/>
    <col min="2562" max="2562" width="12.33203125" style="3" customWidth="1"/>
    <col min="2563" max="2563" width="6.88671875" style="3" customWidth="1"/>
    <col min="2564" max="2564" width="6.33203125" style="3" customWidth="1"/>
    <col min="2565" max="2565" width="6.109375" style="3" customWidth="1"/>
    <col min="2566" max="2566" width="6" style="3" customWidth="1"/>
    <col min="2567" max="2568" width="4.88671875" style="3" customWidth="1"/>
    <col min="2569" max="2569" width="6.109375" style="3" customWidth="1"/>
    <col min="2570" max="2570" width="6.5546875" style="3" customWidth="1"/>
    <col min="2571" max="2571" width="6.6640625" style="3" customWidth="1"/>
    <col min="2572" max="2816" width="9.109375" style="3"/>
    <col min="2817" max="2817" width="19" style="3" customWidth="1"/>
    <col min="2818" max="2818" width="12.33203125" style="3" customWidth="1"/>
    <col min="2819" max="2819" width="6.88671875" style="3" customWidth="1"/>
    <col min="2820" max="2820" width="6.33203125" style="3" customWidth="1"/>
    <col min="2821" max="2821" width="6.109375" style="3" customWidth="1"/>
    <col min="2822" max="2822" width="6" style="3" customWidth="1"/>
    <col min="2823" max="2824" width="4.88671875" style="3" customWidth="1"/>
    <col min="2825" max="2825" width="6.109375" style="3" customWidth="1"/>
    <col min="2826" max="2826" width="6.5546875" style="3" customWidth="1"/>
    <col min="2827" max="2827" width="6.6640625" style="3" customWidth="1"/>
    <col min="2828" max="3072" width="9.109375" style="3"/>
    <col min="3073" max="3073" width="19" style="3" customWidth="1"/>
    <col min="3074" max="3074" width="12.33203125" style="3" customWidth="1"/>
    <col min="3075" max="3075" width="6.88671875" style="3" customWidth="1"/>
    <col min="3076" max="3076" width="6.33203125" style="3" customWidth="1"/>
    <col min="3077" max="3077" width="6.109375" style="3" customWidth="1"/>
    <col min="3078" max="3078" width="6" style="3" customWidth="1"/>
    <col min="3079" max="3080" width="4.88671875" style="3" customWidth="1"/>
    <col min="3081" max="3081" width="6.109375" style="3" customWidth="1"/>
    <col min="3082" max="3082" width="6.5546875" style="3" customWidth="1"/>
    <col min="3083" max="3083" width="6.6640625" style="3" customWidth="1"/>
    <col min="3084" max="3328" width="9.109375" style="3"/>
    <col min="3329" max="3329" width="19" style="3" customWidth="1"/>
    <col min="3330" max="3330" width="12.33203125" style="3" customWidth="1"/>
    <col min="3331" max="3331" width="6.88671875" style="3" customWidth="1"/>
    <col min="3332" max="3332" width="6.33203125" style="3" customWidth="1"/>
    <col min="3333" max="3333" width="6.109375" style="3" customWidth="1"/>
    <col min="3334" max="3334" width="6" style="3" customWidth="1"/>
    <col min="3335" max="3336" width="4.88671875" style="3" customWidth="1"/>
    <col min="3337" max="3337" width="6.109375" style="3" customWidth="1"/>
    <col min="3338" max="3338" width="6.5546875" style="3" customWidth="1"/>
    <col min="3339" max="3339" width="6.6640625" style="3" customWidth="1"/>
    <col min="3340" max="3584" width="9.109375" style="3"/>
    <col min="3585" max="3585" width="19" style="3" customWidth="1"/>
    <col min="3586" max="3586" width="12.33203125" style="3" customWidth="1"/>
    <col min="3587" max="3587" width="6.88671875" style="3" customWidth="1"/>
    <col min="3588" max="3588" width="6.33203125" style="3" customWidth="1"/>
    <col min="3589" max="3589" width="6.109375" style="3" customWidth="1"/>
    <col min="3590" max="3590" width="6" style="3" customWidth="1"/>
    <col min="3591" max="3592" width="4.88671875" style="3" customWidth="1"/>
    <col min="3593" max="3593" width="6.109375" style="3" customWidth="1"/>
    <col min="3594" max="3594" width="6.5546875" style="3" customWidth="1"/>
    <col min="3595" max="3595" width="6.6640625" style="3" customWidth="1"/>
    <col min="3596" max="3840" width="9.109375" style="3"/>
    <col min="3841" max="3841" width="19" style="3" customWidth="1"/>
    <col min="3842" max="3842" width="12.33203125" style="3" customWidth="1"/>
    <col min="3843" max="3843" width="6.88671875" style="3" customWidth="1"/>
    <col min="3844" max="3844" width="6.33203125" style="3" customWidth="1"/>
    <col min="3845" max="3845" width="6.109375" style="3" customWidth="1"/>
    <col min="3846" max="3846" width="6" style="3" customWidth="1"/>
    <col min="3847" max="3848" width="4.88671875" style="3" customWidth="1"/>
    <col min="3849" max="3849" width="6.109375" style="3" customWidth="1"/>
    <col min="3850" max="3850" width="6.5546875" style="3" customWidth="1"/>
    <col min="3851" max="3851" width="6.6640625" style="3" customWidth="1"/>
    <col min="3852" max="4096" width="9.109375" style="3"/>
    <col min="4097" max="4097" width="19" style="3" customWidth="1"/>
    <col min="4098" max="4098" width="12.33203125" style="3" customWidth="1"/>
    <col min="4099" max="4099" width="6.88671875" style="3" customWidth="1"/>
    <col min="4100" max="4100" width="6.33203125" style="3" customWidth="1"/>
    <col min="4101" max="4101" width="6.109375" style="3" customWidth="1"/>
    <col min="4102" max="4102" width="6" style="3" customWidth="1"/>
    <col min="4103" max="4104" width="4.88671875" style="3" customWidth="1"/>
    <col min="4105" max="4105" width="6.109375" style="3" customWidth="1"/>
    <col min="4106" max="4106" width="6.5546875" style="3" customWidth="1"/>
    <col min="4107" max="4107" width="6.6640625" style="3" customWidth="1"/>
    <col min="4108" max="4352" width="9.109375" style="3"/>
    <col min="4353" max="4353" width="19" style="3" customWidth="1"/>
    <col min="4354" max="4354" width="12.33203125" style="3" customWidth="1"/>
    <col min="4355" max="4355" width="6.88671875" style="3" customWidth="1"/>
    <col min="4356" max="4356" width="6.33203125" style="3" customWidth="1"/>
    <col min="4357" max="4357" width="6.109375" style="3" customWidth="1"/>
    <col min="4358" max="4358" width="6" style="3" customWidth="1"/>
    <col min="4359" max="4360" width="4.88671875" style="3" customWidth="1"/>
    <col min="4361" max="4361" width="6.109375" style="3" customWidth="1"/>
    <col min="4362" max="4362" width="6.5546875" style="3" customWidth="1"/>
    <col min="4363" max="4363" width="6.6640625" style="3" customWidth="1"/>
    <col min="4364" max="4608" width="9.109375" style="3"/>
    <col min="4609" max="4609" width="19" style="3" customWidth="1"/>
    <col min="4610" max="4610" width="12.33203125" style="3" customWidth="1"/>
    <col min="4611" max="4611" width="6.88671875" style="3" customWidth="1"/>
    <col min="4612" max="4612" width="6.33203125" style="3" customWidth="1"/>
    <col min="4613" max="4613" width="6.109375" style="3" customWidth="1"/>
    <col min="4614" max="4614" width="6" style="3" customWidth="1"/>
    <col min="4615" max="4616" width="4.88671875" style="3" customWidth="1"/>
    <col min="4617" max="4617" width="6.109375" style="3" customWidth="1"/>
    <col min="4618" max="4618" width="6.5546875" style="3" customWidth="1"/>
    <col min="4619" max="4619" width="6.6640625" style="3" customWidth="1"/>
    <col min="4620" max="4864" width="9.109375" style="3"/>
    <col min="4865" max="4865" width="19" style="3" customWidth="1"/>
    <col min="4866" max="4866" width="12.33203125" style="3" customWidth="1"/>
    <col min="4867" max="4867" width="6.88671875" style="3" customWidth="1"/>
    <col min="4868" max="4868" width="6.33203125" style="3" customWidth="1"/>
    <col min="4869" max="4869" width="6.109375" style="3" customWidth="1"/>
    <col min="4870" max="4870" width="6" style="3" customWidth="1"/>
    <col min="4871" max="4872" width="4.88671875" style="3" customWidth="1"/>
    <col min="4873" max="4873" width="6.109375" style="3" customWidth="1"/>
    <col min="4874" max="4874" width="6.5546875" style="3" customWidth="1"/>
    <col min="4875" max="4875" width="6.6640625" style="3" customWidth="1"/>
    <col min="4876" max="5120" width="9.109375" style="3"/>
    <col min="5121" max="5121" width="19" style="3" customWidth="1"/>
    <col min="5122" max="5122" width="12.33203125" style="3" customWidth="1"/>
    <col min="5123" max="5123" width="6.88671875" style="3" customWidth="1"/>
    <col min="5124" max="5124" width="6.33203125" style="3" customWidth="1"/>
    <col min="5125" max="5125" width="6.109375" style="3" customWidth="1"/>
    <col min="5126" max="5126" width="6" style="3" customWidth="1"/>
    <col min="5127" max="5128" width="4.88671875" style="3" customWidth="1"/>
    <col min="5129" max="5129" width="6.109375" style="3" customWidth="1"/>
    <col min="5130" max="5130" width="6.5546875" style="3" customWidth="1"/>
    <col min="5131" max="5131" width="6.6640625" style="3" customWidth="1"/>
    <col min="5132" max="5376" width="9.109375" style="3"/>
    <col min="5377" max="5377" width="19" style="3" customWidth="1"/>
    <col min="5378" max="5378" width="12.33203125" style="3" customWidth="1"/>
    <col min="5379" max="5379" width="6.88671875" style="3" customWidth="1"/>
    <col min="5380" max="5380" width="6.33203125" style="3" customWidth="1"/>
    <col min="5381" max="5381" width="6.109375" style="3" customWidth="1"/>
    <col min="5382" max="5382" width="6" style="3" customWidth="1"/>
    <col min="5383" max="5384" width="4.88671875" style="3" customWidth="1"/>
    <col min="5385" max="5385" width="6.109375" style="3" customWidth="1"/>
    <col min="5386" max="5386" width="6.5546875" style="3" customWidth="1"/>
    <col min="5387" max="5387" width="6.6640625" style="3" customWidth="1"/>
    <col min="5388" max="5632" width="9.109375" style="3"/>
    <col min="5633" max="5633" width="19" style="3" customWidth="1"/>
    <col min="5634" max="5634" width="12.33203125" style="3" customWidth="1"/>
    <col min="5635" max="5635" width="6.88671875" style="3" customWidth="1"/>
    <col min="5636" max="5636" width="6.33203125" style="3" customWidth="1"/>
    <col min="5637" max="5637" width="6.109375" style="3" customWidth="1"/>
    <col min="5638" max="5638" width="6" style="3" customWidth="1"/>
    <col min="5639" max="5640" width="4.88671875" style="3" customWidth="1"/>
    <col min="5641" max="5641" width="6.109375" style="3" customWidth="1"/>
    <col min="5642" max="5642" width="6.5546875" style="3" customWidth="1"/>
    <col min="5643" max="5643" width="6.6640625" style="3" customWidth="1"/>
    <col min="5644" max="5888" width="9.109375" style="3"/>
    <col min="5889" max="5889" width="19" style="3" customWidth="1"/>
    <col min="5890" max="5890" width="12.33203125" style="3" customWidth="1"/>
    <col min="5891" max="5891" width="6.88671875" style="3" customWidth="1"/>
    <col min="5892" max="5892" width="6.33203125" style="3" customWidth="1"/>
    <col min="5893" max="5893" width="6.109375" style="3" customWidth="1"/>
    <col min="5894" max="5894" width="6" style="3" customWidth="1"/>
    <col min="5895" max="5896" width="4.88671875" style="3" customWidth="1"/>
    <col min="5897" max="5897" width="6.109375" style="3" customWidth="1"/>
    <col min="5898" max="5898" width="6.5546875" style="3" customWidth="1"/>
    <col min="5899" max="5899" width="6.6640625" style="3" customWidth="1"/>
    <col min="5900" max="6144" width="9.109375" style="3"/>
    <col min="6145" max="6145" width="19" style="3" customWidth="1"/>
    <col min="6146" max="6146" width="12.33203125" style="3" customWidth="1"/>
    <col min="6147" max="6147" width="6.88671875" style="3" customWidth="1"/>
    <col min="6148" max="6148" width="6.33203125" style="3" customWidth="1"/>
    <col min="6149" max="6149" width="6.109375" style="3" customWidth="1"/>
    <col min="6150" max="6150" width="6" style="3" customWidth="1"/>
    <col min="6151" max="6152" width="4.88671875" style="3" customWidth="1"/>
    <col min="6153" max="6153" width="6.109375" style="3" customWidth="1"/>
    <col min="6154" max="6154" width="6.5546875" style="3" customWidth="1"/>
    <col min="6155" max="6155" width="6.6640625" style="3" customWidth="1"/>
    <col min="6156" max="6400" width="9.109375" style="3"/>
    <col min="6401" max="6401" width="19" style="3" customWidth="1"/>
    <col min="6402" max="6402" width="12.33203125" style="3" customWidth="1"/>
    <col min="6403" max="6403" width="6.88671875" style="3" customWidth="1"/>
    <col min="6404" max="6404" width="6.33203125" style="3" customWidth="1"/>
    <col min="6405" max="6405" width="6.109375" style="3" customWidth="1"/>
    <col min="6406" max="6406" width="6" style="3" customWidth="1"/>
    <col min="6407" max="6408" width="4.88671875" style="3" customWidth="1"/>
    <col min="6409" max="6409" width="6.109375" style="3" customWidth="1"/>
    <col min="6410" max="6410" width="6.5546875" style="3" customWidth="1"/>
    <col min="6411" max="6411" width="6.6640625" style="3" customWidth="1"/>
    <col min="6412" max="6656" width="9.109375" style="3"/>
    <col min="6657" max="6657" width="19" style="3" customWidth="1"/>
    <col min="6658" max="6658" width="12.33203125" style="3" customWidth="1"/>
    <col min="6659" max="6659" width="6.88671875" style="3" customWidth="1"/>
    <col min="6660" max="6660" width="6.33203125" style="3" customWidth="1"/>
    <col min="6661" max="6661" width="6.109375" style="3" customWidth="1"/>
    <col min="6662" max="6662" width="6" style="3" customWidth="1"/>
    <col min="6663" max="6664" width="4.88671875" style="3" customWidth="1"/>
    <col min="6665" max="6665" width="6.109375" style="3" customWidth="1"/>
    <col min="6666" max="6666" width="6.5546875" style="3" customWidth="1"/>
    <col min="6667" max="6667" width="6.6640625" style="3" customWidth="1"/>
    <col min="6668" max="6912" width="9.109375" style="3"/>
    <col min="6913" max="6913" width="19" style="3" customWidth="1"/>
    <col min="6914" max="6914" width="12.33203125" style="3" customWidth="1"/>
    <col min="6915" max="6915" width="6.88671875" style="3" customWidth="1"/>
    <col min="6916" max="6916" width="6.33203125" style="3" customWidth="1"/>
    <col min="6917" max="6917" width="6.109375" style="3" customWidth="1"/>
    <col min="6918" max="6918" width="6" style="3" customWidth="1"/>
    <col min="6919" max="6920" width="4.88671875" style="3" customWidth="1"/>
    <col min="6921" max="6921" width="6.109375" style="3" customWidth="1"/>
    <col min="6922" max="6922" width="6.5546875" style="3" customWidth="1"/>
    <col min="6923" max="6923" width="6.6640625" style="3" customWidth="1"/>
    <col min="6924" max="7168" width="9.109375" style="3"/>
    <col min="7169" max="7169" width="19" style="3" customWidth="1"/>
    <col min="7170" max="7170" width="12.33203125" style="3" customWidth="1"/>
    <col min="7171" max="7171" width="6.88671875" style="3" customWidth="1"/>
    <col min="7172" max="7172" width="6.33203125" style="3" customWidth="1"/>
    <col min="7173" max="7173" width="6.109375" style="3" customWidth="1"/>
    <col min="7174" max="7174" width="6" style="3" customWidth="1"/>
    <col min="7175" max="7176" width="4.88671875" style="3" customWidth="1"/>
    <col min="7177" max="7177" width="6.109375" style="3" customWidth="1"/>
    <col min="7178" max="7178" width="6.5546875" style="3" customWidth="1"/>
    <col min="7179" max="7179" width="6.6640625" style="3" customWidth="1"/>
    <col min="7180" max="7424" width="9.109375" style="3"/>
    <col min="7425" max="7425" width="19" style="3" customWidth="1"/>
    <col min="7426" max="7426" width="12.33203125" style="3" customWidth="1"/>
    <col min="7427" max="7427" width="6.88671875" style="3" customWidth="1"/>
    <col min="7428" max="7428" width="6.33203125" style="3" customWidth="1"/>
    <col min="7429" max="7429" width="6.109375" style="3" customWidth="1"/>
    <col min="7430" max="7430" width="6" style="3" customWidth="1"/>
    <col min="7431" max="7432" width="4.88671875" style="3" customWidth="1"/>
    <col min="7433" max="7433" width="6.109375" style="3" customWidth="1"/>
    <col min="7434" max="7434" width="6.5546875" style="3" customWidth="1"/>
    <col min="7435" max="7435" width="6.6640625" style="3" customWidth="1"/>
    <col min="7436" max="7680" width="9.109375" style="3"/>
    <col min="7681" max="7681" width="19" style="3" customWidth="1"/>
    <col min="7682" max="7682" width="12.33203125" style="3" customWidth="1"/>
    <col min="7683" max="7683" width="6.88671875" style="3" customWidth="1"/>
    <col min="7684" max="7684" width="6.33203125" style="3" customWidth="1"/>
    <col min="7685" max="7685" width="6.109375" style="3" customWidth="1"/>
    <col min="7686" max="7686" width="6" style="3" customWidth="1"/>
    <col min="7687" max="7688" width="4.88671875" style="3" customWidth="1"/>
    <col min="7689" max="7689" width="6.109375" style="3" customWidth="1"/>
    <col min="7690" max="7690" width="6.5546875" style="3" customWidth="1"/>
    <col min="7691" max="7691" width="6.6640625" style="3" customWidth="1"/>
    <col min="7692" max="7936" width="9.109375" style="3"/>
    <col min="7937" max="7937" width="19" style="3" customWidth="1"/>
    <col min="7938" max="7938" width="12.33203125" style="3" customWidth="1"/>
    <col min="7939" max="7939" width="6.88671875" style="3" customWidth="1"/>
    <col min="7940" max="7940" width="6.33203125" style="3" customWidth="1"/>
    <col min="7941" max="7941" width="6.109375" style="3" customWidth="1"/>
    <col min="7942" max="7942" width="6" style="3" customWidth="1"/>
    <col min="7943" max="7944" width="4.88671875" style="3" customWidth="1"/>
    <col min="7945" max="7945" width="6.109375" style="3" customWidth="1"/>
    <col min="7946" max="7946" width="6.5546875" style="3" customWidth="1"/>
    <col min="7947" max="7947" width="6.6640625" style="3" customWidth="1"/>
    <col min="7948" max="8192" width="9.109375" style="3"/>
    <col min="8193" max="8193" width="19" style="3" customWidth="1"/>
    <col min="8194" max="8194" width="12.33203125" style="3" customWidth="1"/>
    <col min="8195" max="8195" width="6.88671875" style="3" customWidth="1"/>
    <col min="8196" max="8196" width="6.33203125" style="3" customWidth="1"/>
    <col min="8197" max="8197" width="6.109375" style="3" customWidth="1"/>
    <col min="8198" max="8198" width="6" style="3" customWidth="1"/>
    <col min="8199" max="8200" width="4.88671875" style="3" customWidth="1"/>
    <col min="8201" max="8201" width="6.109375" style="3" customWidth="1"/>
    <col min="8202" max="8202" width="6.5546875" style="3" customWidth="1"/>
    <col min="8203" max="8203" width="6.6640625" style="3" customWidth="1"/>
    <col min="8204" max="8448" width="9.109375" style="3"/>
    <col min="8449" max="8449" width="19" style="3" customWidth="1"/>
    <col min="8450" max="8450" width="12.33203125" style="3" customWidth="1"/>
    <col min="8451" max="8451" width="6.88671875" style="3" customWidth="1"/>
    <col min="8452" max="8452" width="6.33203125" style="3" customWidth="1"/>
    <col min="8453" max="8453" width="6.109375" style="3" customWidth="1"/>
    <col min="8454" max="8454" width="6" style="3" customWidth="1"/>
    <col min="8455" max="8456" width="4.88671875" style="3" customWidth="1"/>
    <col min="8457" max="8457" width="6.109375" style="3" customWidth="1"/>
    <col min="8458" max="8458" width="6.5546875" style="3" customWidth="1"/>
    <col min="8459" max="8459" width="6.6640625" style="3" customWidth="1"/>
    <col min="8460" max="8704" width="9.109375" style="3"/>
    <col min="8705" max="8705" width="19" style="3" customWidth="1"/>
    <col min="8706" max="8706" width="12.33203125" style="3" customWidth="1"/>
    <col min="8707" max="8707" width="6.88671875" style="3" customWidth="1"/>
    <col min="8708" max="8708" width="6.33203125" style="3" customWidth="1"/>
    <col min="8709" max="8709" width="6.109375" style="3" customWidth="1"/>
    <col min="8710" max="8710" width="6" style="3" customWidth="1"/>
    <col min="8711" max="8712" width="4.88671875" style="3" customWidth="1"/>
    <col min="8713" max="8713" width="6.109375" style="3" customWidth="1"/>
    <col min="8714" max="8714" width="6.5546875" style="3" customWidth="1"/>
    <col min="8715" max="8715" width="6.6640625" style="3" customWidth="1"/>
    <col min="8716" max="8960" width="9.109375" style="3"/>
    <col min="8961" max="8961" width="19" style="3" customWidth="1"/>
    <col min="8962" max="8962" width="12.33203125" style="3" customWidth="1"/>
    <col min="8963" max="8963" width="6.88671875" style="3" customWidth="1"/>
    <col min="8964" max="8964" width="6.33203125" style="3" customWidth="1"/>
    <col min="8965" max="8965" width="6.109375" style="3" customWidth="1"/>
    <col min="8966" max="8966" width="6" style="3" customWidth="1"/>
    <col min="8967" max="8968" width="4.88671875" style="3" customWidth="1"/>
    <col min="8969" max="8969" width="6.109375" style="3" customWidth="1"/>
    <col min="8970" max="8970" width="6.5546875" style="3" customWidth="1"/>
    <col min="8971" max="8971" width="6.6640625" style="3" customWidth="1"/>
    <col min="8972" max="9216" width="9.109375" style="3"/>
    <col min="9217" max="9217" width="19" style="3" customWidth="1"/>
    <col min="9218" max="9218" width="12.33203125" style="3" customWidth="1"/>
    <col min="9219" max="9219" width="6.88671875" style="3" customWidth="1"/>
    <col min="9220" max="9220" width="6.33203125" style="3" customWidth="1"/>
    <col min="9221" max="9221" width="6.109375" style="3" customWidth="1"/>
    <col min="9222" max="9222" width="6" style="3" customWidth="1"/>
    <col min="9223" max="9224" width="4.88671875" style="3" customWidth="1"/>
    <col min="9225" max="9225" width="6.109375" style="3" customWidth="1"/>
    <col min="9226" max="9226" width="6.5546875" style="3" customWidth="1"/>
    <col min="9227" max="9227" width="6.6640625" style="3" customWidth="1"/>
    <col min="9228" max="9472" width="9.109375" style="3"/>
    <col min="9473" max="9473" width="19" style="3" customWidth="1"/>
    <col min="9474" max="9474" width="12.33203125" style="3" customWidth="1"/>
    <col min="9475" max="9475" width="6.88671875" style="3" customWidth="1"/>
    <col min="9476" max="9476" width="6.33203125" style="3" customWidth="1"/>
    <col min="9477" max="9477" width="6.109375" style="3" customWidth="1"/>
    <col min="9478" max="9478" width="6" style="3" customWidth="1"/>
    <col min="9479" max="9480" width="4.88671875" style="3" customWidth="1"/>
    <col min="9481" max="9481" width="6.109375" style="3" customWidth="1"/>
    <col min="9482" max="9482" width="6.5546875" style="3" customWidth="1"/>
    <col min="9483" max="9483" width="6.6640625" style="3" customWidth="1"/>
    <col min="9484" max="9728" width="9.109375" style="3"/>
    <col min="9729" max="9729" width="19" style="3" customWidth="1"/>
    <col min="9730" max="9730" width="12.33203125" style="3" customWidth="1"/>
    <col min="9731" max="9731" width="6.88671875" style="3" customWidth="1"/>
    <col min="9732" max="9732" width="6.33203125" style="3" customWidth="1"/>
    <col min="9733" max="9733" width="6.109375" style="3" customWidth="1"/>
    <col min="9734" max="9734" width="6" style="3" customWidth="1"/>
    <col min="9735" max="9736" width="4.88671875" style="3" customWidth="1"/>
    <col min="9737" max="9737" width="6.109375" style="3" customWidth="1"/>
    <col min="9738" max="9738" width="6.5546875" style="3" customWidth="1"/>
    <col min="9739" max="9739" width="6.6640625" style="3" customWidth="1"/>
    <col min="9740" max="9984" width="9.109375" style="3"/>
    <col min="9985" max="9985" width="19" style="3" customWidth="1"/>
    <col min="9986" max="9986" width="12.33203125" style="3" customWidth="1"/>
    <col min="9987" max="9987" width="6.88671875" style="3" customWidth="1"/>
    <col min="9988" max="9988" width="6.33203125" style="3" customWidth="1"/>
    <col min="9989" max="9989" width="6.109375" style="3" customWidth="1"/>
    <col min="9990" max="9990" width="6" style="3" customWidth="1"/>
    <col min="9991" max="9992" width="4.88671875" style="3" customWidth="1"/>
    <col min="9993" max="9993" width="6.109375" style="3" customWidth="1"/>
    <col min="9994" max="9994" width="6.5546875" style="3" customWidth="1"/>
    <col min="9995" max="9995" width="6.6640625" style="3" customWidth="1"/>
    <col min="9996" max="10240" width="9.109375" style="3"/>
    <col min="10241" max="10241" width="19" style="3" customWidth="1"/>
    <col min="10242" max="10242" width="12.33203125" style="3" customWidth="1"/>
    <col min="10243" max="10243" width="6.88671875" style="3" customWidth="1"/>
    <col min="10244" max="10244" width="6.33203125" style="3" customWidth="1"/>
    <col min="10245" max="10245" width="6.109375" style="3" customWidth="1"/>
    <col min="10246" max="10246" width="6" style="3" customWidth="1"/>
    <col min="10247" max="10248" width="4.88671875" style="3" customWidth="1"/>
    <col min="10249" max="10249" width="6.109375" style="3" customWidth="1"/>
    <col min="10250" max="10250" width="6.5546875" style="3" customWidth="1"/>
    <col min="10251" max="10251" width="6.6640625" style="3" customWidth="1"/>
    <col min="10252" max="10496" width="9.109375" style="3"/>
    <col min="10497" max="10497" width="19" style="3" customWidth="1"/>
    <col min="10498" max="10498" width="12.33203125" style="3" customWidth="1"/>
    <col min="10499" max="10499" width="6.88671875" style="3" customWidth="1"/>
    <col min="10500" max="10500" width="6.33203125" style="3" customWidth="1"/>
    <col min="10501" max="10501" width="6.109375" style="3" customWidth="1"/>
    <col min="10502" max="10502" width="6" style="3" customWidth="1"/>
    <col min="10503" max="10504" width="4.88671875" style="3" customWidth="1"/>
    <col min="10505" max="10505" width="6.109375" style="3" customWidth="1"/>
    <col min="10506" max="10506" width="6.5546875" style="3" customWidth="1"/>
    <col min="10507" max="10507" width="6.6640625" style="3" customWidth="1"/>
    <col min="10508" max="10752" width="9.109375" style="3"/>
    <col min="10753" max="10753" width="19" style="3" customWidth="1"/>
    <col min="10754" max="10754" width="12.33203125" style="3" customWidth="1"/>
    <col min="10755" max="10755" width="6.88671875" style="3" customWidth="1"/>
    <col min="10756" max="10756" width="6.33203125" style="3" customWidth="1"/>
    <col min="10757" max="10757" width="6.109375" style="3" customWidth="1"/>
    <col min="10758" max="10758" width="6" style="3" customWidth="1"/>
    <col min="10759" max="10760" width="4.88671875" style="3" customWidth="1"/>
    <col min="10761" max="10761" width="6.109375" style="3" customWidth="1"/>
    <col min="10762" max="10762" width="6.5546875" style="3" customWidth="1"/>
    <col min="10763" max="10763" width="6.6640625" style="3" customWidth="1"/>
    <col min="10764" max="11008" width="9.109375" style="3"/>
    <col min="11009" max="11009" width="19" style="3" customWidth="1"/>
    <col min="11010" max="11010" width="12.33203125" style="3" customWidth="1"/>
    <col min="11011" max="11011" width="6.88671875" style="3" customWidth="1"/>
    <col min="11012" max="11012" width="6.33203125" style="3" customWidth="1"/>
    <col min="11013" max="11013" width="6.109375" style="3" customWidth="1"/>
    <col min="11014" max="11014" width="6" style="3" customWidth="1"/>
    <col min="11015" max="11016" width="4.88671875" style="3" customWidth="1"/>
    <col min="11017" max="11017" width="6.109375" style="3" customWidth="1"/>
    <col min="11018" max="11018" width="6.5546875" style="3" customWidth="1"/>
    <col min="11019" max="11019" width="6.6640625" style="3" customWidth="1"/>
    <col min="11020" max="11264" width="9.109375" style="3"/>
    <col min="11265" max="11265" width="19" style="3" customWidth="1"/>
    <col min="11266" max="11266" width="12.33203125" style="3" customWidth="1"/>
    <col min="11267" max="11267" width="6.88671875" style="3" customWidth="1"/>
    <col min="11268" max="11268" width="6.33203125" style="3" customWidth="1"/>
    <col min="11269" max="11269" width="6.109375" style="3" customWidth="1"/>
    <col min="11270" max="11270" width="6" style="3" customWidth="1"/>
    <col min="11271" max="11272" width="4.88671875" style="3" customWidth="1"/>
    <col min="11273" max="11273" width="6.109375" style="3" customWidth="1"/>
    <col min="11274" max="11274" width="6.5546875" style="3" customWidth="1"/>
    <col min="11275" max="11275" width="6.6640625" style="3" customWidth="1"/>
    <col min="11276" max="11520" width="9.109375" style="3"/>
    <col min="11521" max="11521" width="19" style="3" customWidth="1"/>
    <col min="11522" max="11522" width="12.33203125" style="3" customWidth="1"/>
    <col min="11523" max="11523" width="6.88671875" style="3" customWidth="1"/>
    <col min="11524" max="11524" width="6.33203125" style="3" customWidth="1"/>
    <col min="11525" max="11525" width="6.109375" style="3" customWidth="1"/>
    <col min="11526" max="11526" width="6" style="3" customWidth="1"/>
    <col min="11527" max="11528" width="4.88671875" style="3" customWidth="1"/>
    <col min="11529" max="11529" width="6.109375" style="3" customWidth="1"/>
    <col min="11530" max="11530" width="6.5546875" style="3" customWidth="1"/>
    <col min="11531" max="11531" width="6.6640625" style="3" customWidth="1"/>
    <col min="11532" max="11776" width="9.109375" style="3"/>
    <col min="11777" max="11777" width="19" style="3" customWidth="1"/>
    <col min="11778" max="11778" width="12.33203125" style="3" customWidth="1"/>
    <col min="11779" max="11779" width="6.88671875" style="3" customWidth="1"/>
    <col min="11780" max="11780" width="6.33203125" style="3" customWidth="1"/>
    <col min="11781" max="11781" width="6.109375" style="3" customWidth="1"/>
    <col min="11782" max="11782" width="6" style="3" customWidth="1"/>
    <col min="11783" max="11784" width="4.88671875" style="3" customWidth="1"/>
    <col min="11785" max="11785" width="6.109375" style="3" customWidth="1"/>
    <col min="11786" max="11786" width="6.5546875" style="3" customWidth="1"/>
    <col min="11787" max="11787" width="6.6640625" style="3" customWidth="1"/>
    <col min="11788" max="12032" width="9.109375" style="3"/>
    <col min="12033" max="12033" width="19" style="3" customWidth="1"/>
    <col min="12034" max="12034" width="12.33203125" style="3" customWidth="1"/>
    <col min="12035" max="12035" width="6.88671875" style="3" customWidth="1"/>
    <col min="12036" max="12036" width="6.33203125" style="3" customWidth="1"/>
    <col min="12037" max="12037" width="6.109375" style="3" customWidth="1"/>
    <col min="12038" max="12038" width="6" style="3" customWidth="1"/>
    <col min="12039" max="12040" width="4.88671875" style="3" customWidth="1"/>
    <col min="12041" max="12041" width="6.109375" style="3" customWidth="1"/>
    <col min="12042" max="12042" width="6.5546875" style="3" customWidth="1"/>
    <col min="12043" max="12043" width="6.6640625" style="3" customWidth="1"/>
    <col min="12044" max="12288" width="9.109375" style="3"/>
    <col min="12289" max="12289" width="19" style="3" customWidth="1"/>
    <col min="12290" max="12290" width="12.33203125" style="3" customWidth="1"/>
    <col min="12291" max="12291" width="6.88671875" style="3" customWidth="1"/>
    <col min="12292" max="12292" width="6.33203125" style="3" customWidth="1"/>
    <col min="12293" max="12293" width="6.109375" style="3" customWidth="1"/>
    <col min="12294" max="12294" width="6" style="3" customWidth="1"/>
    <col min="12295" max="12296" width="4.88671875" style="3" customWidth="1"/>
    <col min="12297" max="12297" width="6.109375" style="3" customWidth="1"/>
    <col min="12298" max="12298" width="6.5546875" style="3" customWidth="1"/>
    <col min="12299" max="12299" width="6.6640625" style="3" customWidth="1"/>
    <col min="12300" max="12544" width="9.109375" style="3"/>
    <col min="12545" max="12545" width="19" style="3" customWidth="1"/>
    <col min="12546" max="12546" width="12.33203125" style="3" customWidth="1"/>
    <col min="12547" max="12547" width="6.88671875" style="3" customWidth="1"/>
    <col min="12548" max="12548" width="6.33203125" style="3" customWidth="1"/>
    <col min="12549" max="12549" width="6.109375" style="3" customWidth="1"/>
    <col min="12550" max="12550" width="6" style="3" customWidth="1"/>
    <col min="12551" max="12552" width="4.88671875" style="3" customWidth="1"/>
    <col min="12553" max="12553" width="6.109375" style="3" customWidth="1"/>
    <col min="12554" max="12554" width="6.5546875" style="3" customWidth="1"/>
    <col min="12555" max="12555" width="6.6640625" style="3" customWidth="1"/>
    <col min="12556" max="12800" width="9.109375" style="3"/>
    <col min="12801" max="12801" width="19" style="3" customWidth="1"/>
    <col min="12802" max="12802" width="12.33203125" style="3" customWidth="1"/>
    <col min="12803" max="12803" width="6.88671875" style="3" customWidth="1"/>
    <col min="12804" max="12804" width="6.33203125" style="3" customWidth="1"/>
    <col min="12805" max="12805" width="6.109375" style="3" customWidth="1"/>
    <col min="12806" max="12806" width="6" style="3" customWidth="1"/>
    <col min="12807" max="12808" width="4.88671875" style="3" customWidth="1"/>
    <col min="12809" max="12809" width="6.109375" style="3" customWidth="1"/>
    <col min="12810" max="12810" width="6.5546875" style="3" customWidth="1"/>
    <col min="12811" max="12811" width="6.6640625" style="3" customWidth="1"/>
    <col min="12812" max="13056" width="9.109375" style="3"/>
    <col min="13057" max="13057" width="19" style="3" customWidth="1"/>
    <col min="13058" max="13058" width="12.33203125" style="3" customWidth="1"/>
    <col min="13059" max="13059" width="6.88671875" style="3" customWidth="1"/>
    <col min="13060" max="13060" width="6.33203125" style="3" customWidth="1"/>
    <col min="13061" max="13061" width="6.109375" style="3" customWidth="1"/>
    <col min="13062" max="13062" width="6" style="3" customWidth="1"/>
    <col min="13063" max="13064" width="4.88671875" style="3" customWidth="1"/>
    <col min="13065" max="13065" width="6.109375" style="3" customWidth="1"/>
    <col min="13066" max="13066" width="6.5546875" style="3" customWidth="1"/>
    <col min="13067" max="13067" width="6.6640625" style="3" customWidth="1"/>
    <col min="13068" max="13312" width="9.109375" style="3"/>
    <col min="13313" max="13313" width="19" style="3" customWidth="1"/>
    <col min="13314" max="13314" width="12.33203125" style="3" customWidth="1"/>
    <col min="13315" max="13315" width="6.88671875" style="3" customWidth="1"/>
    <col min="13316" max="13316" width="6.33203125" style="3" customWidth="1"/>
    <col min="13317" max="13317" width="6.109375" style="3" customWidth="1"/>
    <col min="13318" max="13318" width="6" style="3" customWidth="1"/>
    <col min="13319" max="13320" width="4.88671875" style="3" customWidth="1"/>
    <col min="13321" max="13321" width="6.109375" style="3" customWidth="1"/>
    <col min="13322" max="13322" width="6.5546875" style="3" customWidth="1"/>
    <col min="13323" max="13323" width="6.6640625" style="3" customWidth="1"/>
    <col min="13324" max="13568" width="9.109375" style="3"/>
    <col min="13569" max="13569" width="19" style="3" customWidth="1"/>
    <col min="13570" max="13570" width="12.33203125" style="3" customWidth="1"/>
    <col min="13571" max="13571" width="6.88671875" style="3" customWidth="1"/>
    <col min="13572" max="13572" width="6.33203125" style="3" customWidth="1"/>
    <col min="13573" max="13573" width="6.109375" style="3" customWidth="1"/>
    <col min="13574" max="13574" width="6" style="3" customWidth="1"/>
    <col min="13575" max="13576" width="4.88671875" style="3" customWidth="1"/>
    <col min="13577" max="13577" width="6.109375" style="3" customWidth="1"/>
    <col min="13578" max="13578" width="6.5546875" style="3" customWidth="1"/>
    <col min="13579" max="13579" width="6.6640625" style="3" customWidth="1"/>
    <col min="13580" max="13824" width="9.109375" style="3"/>
    <col min="13825" max="13825" width="19" style="3" customWidth="1"/>
    <col min="13826" max="13826" width="12.33203125" style="3" customWidth="1"/>
    <col min="13827" max="13827" width="6.88671875" style="3" customWidth="1"/>
    <col min="13828" max="13828" width="6.33203125" style="3" customWidth="1"/>
    <col min="13829" max="13829" width="6.109375" style="3" customWidth="1"/>
    <col min="13830" max="13830" width="6" style="3" customWidth="1"/>
    <col min="13831" max="13832" width="4.88671875" style="3" customWidth="1"/>
    <col min="13833" max="13833" width="6.109375" style="3" customWidth="1"/>
    <col min="13834" max="13834" width="6.5546875" style="3" customWidth="1"/>
    <col min="13835" max="13835" width="6.6640625" style="3" customWidth="1"/>
    <col min="13836" max="14080" width="9.109375" style="3"/>
    <col min="14081" max="14081" width="19" style="3" customWidth="1"/>
    <col min="14082" max="14082" width="12.33203125" style="3" customWidth="1"/>
    <col min="14083" max="14083" width="6.88671875" style="3" customWidth="1"/>
    <col min="14084" max="14084" width="6.33203125" style="3" customWidth="1"/>
    <col min="14085" max="14085" width="6.109375" style="3" customWidth="1"/>
    <col min="14086" max="14086" width="6" style="3" customWidth="1"/>
    <col min="14087" max="14088" width="4.88671875" style="3" customWidth="1"/>
    <col min="14089" max="14089" width="6.109375" style="3" customWidth="1"/>
    <col min="14090" max="14090" width="6.5546875" style="3" customWidth="1"/>
    <col min="14091" max="14091" width="6.6640625" style="3" customWidth="1"/>
    <col min="14092" max="14336" width="9.109375" style="3"/>
    <col min="14337" max="14337" width="19" style="3" customWidth="1"/>
    <col min="14338" max="14338" width="12.33203125" style="3" customWidth="1"/>
    <col min="14339" max="14339" width="6.88671875" style="3" customWidth="1"/>
    <col min="14340" max="14340" width="6.33203125" style="3" customWidth="1"/>
    <col min="14341" max="14341" width="6.109375" style="3" customWidth="1"/>
    <col min="14342" max="14342" width="6" style="3" customWidth="1"/>
    <col min="14343" max="14344" width="4.88671875" style="3" customWidth="1"/>
    <col min="14345" max="14345" width="6.109375" style="3" customWidth="1"/>
    <col min="14346" max="14346" width="6.5546875" style="3" customWidth="1"/>
    <col min="14347" max="14347" width="6.6640625" style="3" customWidth="1"/>
    <col min="14348" max="14592" width="9.109375" style="3"/>
    <col min="14593" max="14593" width="19" style="3" customWidth="1"/>
    <col min="14594" max="14594" width="12.33203125" style="3" customWidth="1"/>
    <col min="14595" max="14595" width="6.88671875" style="3" customWidth="1"/>
    <col min="14596" max="14596" width="6.33203125" style="3" customWidth="1"/>
    <col min="14597" max="14597" width="6.109375" style="3" customWidth="1"/>
    <col min="14598" max="14598" width="6" style="3" customWidth="1"/>
    <col min="14599" max="14600" width="4.88671875" style="3" customWidth="1"/>
    <col min="14601" max="14601" width="6.109375" style="3" customWidth="1"/>
    <col min="14602" max="14602" width="6.5546875" style="3" customWidth="1"/>
    <col min="14603" max="14603" width="6.6640625" style="3" customWidth="1"/>
    <col min="14604" max="14848" width="9.109375" style="3"/>
    <col min="14849" max="14849" width="19" style="3" customWidth="1"/>
    <col min="14850" max="14850" width="12.33203125" style="3" customWidth="1"/>
    <col min="14851" max="14851" width="6.88671875" style="3" customWidth="1"/>
    <col min="14852" max="14852" width="6.33203125" style="3" customWidth="1"/>
    <col min="14853" max="14853" width="6.109375" style="3" customWidth="1"/>
    <col min="14854" max="14854" width="6" style="3" customWidth="1"/>
    <col min="14855" max="14856" width="4.88671875" style="3" customWidth="1"/>
    <col min="14857" max="14857" width="6.109375" style="3" customWidth="1"/>
    <col min="14858" max="14858" width="6.5546875" style="3" customWidth="1"/>
    <col min="14859" max="14859" width="6.6640625" style="3" customWidth="1"/>
    <col min="14860" max="15104" width="9.109375" style="3"/>
    <col min="15105" max="15105" width="19" style="3" customWidth="1"/>
    <col min="15106" max="15106" width="12.33203125" style="3" customWidth="1"/>
    <col min="15107" max="15107" width="6.88671875" style="3" customWidth="1"/>
    <col min="15108" max="15108" width="6.33203125" style="3" customWidth="1"/>
    <col min="15109" max="15109" width="6.109375" style="3" customWidth="1"/>
    <col min="15110" max="15110" width="6" style="3" customWidth="1"/>
    <col min="15111" max="15112" width="4.88671875" style="3" customWidth="1"/>
    <col min="15113" max="15113" width="6.109375" style="3" customWidth="1"/>
    <col min="15114" max="15114" width="6.5546875" style="3" customWidth="1"/>
    <col min="15115" max="15115" width="6.6640625" style="3" customWidth="1"/>
    <col min="15116" max="15360" width="9.109375" style="3"/>
    <col min="15361" max="15361" width="19" style="3" customWidth="1"/>
    <col min="15362" max="15362" width="12.33203125" style="3" customWidth="1"/>
    <col min="15363" max="15363" width="6.88671875" style="3" customWidth="1"/>
    <col min="15364" max="15364" width="6.33203125" style="3" customWidth="1"/>
    <col min="15365" max="15365" width="6.109375" style="3" customWidth="1"/>
    <col min="15366" max="15366" width="6" style="3" customWidth="1"/>
    <col min="15367" max="15368" width="4.88671875" style="3" customWidth="1"/>
    <col min="15369" max="15369" width="6.109375" style="3" customWidth="1"/>
    <col min="15370" max="15370" width="6.5546875" style="3" customWidth="1"/>
    <col min="15371" max="15371" width="6.6640625" style="3" customWidth="1"/>
    <col min="15372" max="15616" width="9.109375" style="3"/>
    <col min="15617" max="15617" width="19" style="3" customWidth="1"/>
    <col min="15618" max="15618" width="12.33203125" style="3" customWidth="1"/>
    <col min="15619" max="15619" width="6.88671875" style="3" customWidth="1"/>
    <col min="15620" max="15620" width="6.33203125" style="3" customWidth="1"/>
    <col min="15621" max="15621" width="6.109375" style="3" customWidth="1"/>
    <col min="15622" max="15622" width="6" style="3" customWidth="1"/>
    <col min="15623" max="15624" width="4.88671875" style="3" customWidth="1"/>
    <col min="15625" max="15625" width="6.109375" style="3" customWidth="1"/>
    <col min="15626" max="15626" width="6.5546875" style="3" customWidth="1"/>
    <col min="15627" max="15627" width="6.6640625" style="3" customWidth="1"/>
    <col min="15628" max="15872" width="9.109375" style="3"/>
    <col min="15873" max="15873" width="19" style="3" customWidth="1"/>
    <col min="15874" max="15874" width="12.33203125" style="3" customWidth="1"/>
    <col min="15875" max="15875" width="6.88671875" style="3" customWidth="1"/>
    <col min="15876" max="15876" width="6.33203125" style="3" customWidth="1"/>
    <col min="15877" max="15877" width="6.109375" style="3" customWidth="1"/>
    <col min="15878" max="15878" width="6" style="3" customWidth="1"/>
    <col min="15879" max="15880" width="4.88671875" style="3" customWidth="1"/>
    <col min="15881" max="15881" width="6.109375" style="3" customWidth="1"/>
    <col min="15882" max="15882" width="6.5546875" style="3" customWidth="1"/>
    <col min="15883" max="15883" width="6.6640625" style="3" customWidth="1"/>
    <col min="15884" max="16128" width="9.109375" style="3"/>
    <col min="16129" max="16129" width="19" style="3" customWidth="1"/>
    <col min="16130" max="16130" width="12.33203125" style="3" customWidth="1"/>
    <col min="16131" max="16131" width="6.88671875" style="3" customWidth="1"/>
    <col min="16132" max="16132" width="6.33203125" style="3" customWidth="1"/>
    <col min="16133" max="16133" width="6.109375" style="3" customWidth="1"/>
    <col min="16134" max="16134" width="6" style="3" customWidth="1"/>
    <col min="16135" max="16136" width="4.88671875" style="3" customWidth="1"/>
    <col min="16137" max="16137" width="6.109375" style="3" customWidth="1"/>
    <col min="16138" max="16138" width="6.5546875" style="3" customWidth="1"/>
    <col min="16139" max="16139" width="6.6640625" style="3" customWidth="1"/>
    <col min="16140" max="16384" width="9.109375" style="3"/>
  </cols>
  <sheetData>
    <row r="1" spans="1:8" x14ac:dyDescent="0.3">
      <c r="A1" s="1" t="s">
        <v>306</v>
      </c>
      <c r="B1" s="1"/>
      <c r="C1" s="1"/>
    </row>
    <row r="2" spans="1:8" ht="16.2" x14ac:dyDescent="0.3">
      <c r="A2" s="1" t="s">
        <v>307</v>
      </c>
      <c r="B2" s="1"/>
      <c r="C2" s="1"/>
    </row>
    <row r="3" spans="1:8" x14ac:dyDescent="0.3">
      <c r="A3" s="1" t="s">
        <v>308</v>
      </c>
      <c r="B3" s="16"/>
      <c r="C3" s="16"/>
    </row>
    <row r="4" spans="1:8" x14ac:dyDescent="0.3">
      <c r="A4" s="1" t="s">
        <v>309</v>
      </c>
      <c r="B4" s="16"/>
      <c r="C4" s="40"/>
    </row>
    <row r="5" spans="1:8" x14ac:dyDescent="0.3">
      <c r="A5" s="48" t="s">
        <v>310</v>
      </c>
      <c r="B5" s="40"/>
      <c r="C5" s="16"/>
    </row>
    <row r="6" spans="1:8" ht="15.6" x14ac:dyDescent="0.3">
      <c r="A6" s="1" t="s">
        <v>311</v>
      </c>
      <c r="B6" s="1"/>
      <c r="C6" s="41"/>
    </row>
    <row r="7" spans="1:8" ht="15.6" x14ac:dyDescent="0.3">
      <c r="A7" s="1" t="s">
        <v>312</v>
      </c>
      <c r="B7" s="1"/>
      <c r="C7" s="41"/>
    </row>
    <row r="8" spans="1:8" x14ac:dyDescent="0.3">
      <c r="A8" s="1"/>
      <c r="B8" s="1"/>
      <c r="C8" s="16"/>
    </row>
    <row r="9" spans="1:8" x14ac:dyDescent="0.3">
      <c r="A9" s="20" t="s">
        <v>313</v>
      </c>
      <c r="B9" s="6">
        <v>1600</v>
      </c>
      <c r="C9" s="16"/>
    </row>
    <row r="10" spans="1:8" ht="15" x14ac:dyDescent="0.3">
      <c r="A10" s="20" t="s">
        <v>314</v>
      </c>
      <c r="B10">
        <v>3600</v>
      </c>
    </row>
    <row r="11" spans="1:8" x14ac:dyDescent="0.3">
      <c r="A11" s="20"/>
      <c r="B11"/>
    </row>
    <row r="12" spans="1:8" x14ac:dyDescent="0.3">
      <c r="A12" s="6" t="s">
        <v>13</v>
      </c>
      <c r="B12"/>
    </row>
    <row r="13" spans="1:8" x14ac:dyDescent="0.3">
      <c r="A13" s="8" t="s">
        <v>315</v>
      </c>
    </row>
    <row r="14" spans="1:8" x14ac:dyDescent="0.3">
      <c r="A14" s="8" t="s">
        <v>316</v>
      </c>
      <c r="B14" s="11" t="s">
        <v>317</v>
      </c>
      <c r="E14" s="3" t="s">
        <v>259</v>
      </c>
      <c r="F14" s="3">
        <f>(1506-1600)/SQRT(3600)</f>
        <v>-1.5666666666666667</v>
      </c>
      <c r="G14" s="3" t="s">
        <v>129</v>
      </c>
      <c r="H14" s="3">
        <f>NORMSDIST(F14)</f>
        <v>5.8596313040485695E-2</v>
      </c>
    </row>
    <row r="16" spans="1:8" x14ac:dyDescent="0.3">
      <c r="A16" s="9" t="s">
        <v>15</v>
      </c>
      <c r="B16" s="42"/>
    </row>
    <row r="17" spans="1:9" x14ac:dyDescent="0.3">
      <c r="A17" s="9" t="s">
        <v>318</v>
      </c>
    </row>
    <row r="18" spans="1:9" x14ac:dyDescent="0.3">
      <c r="A18" s="9" t="s">
        <v>319</v>
      </c>
      <c r="B18" s="3" t="s">
        <v>320</v>
      </c>
      <c r="D18" s="3">
        <f>BINOMDIST(0,5,H14,0)</f>
        <v>0.73940004782986624</v>
      </c>
      <c r="E18" s="11" t="s">
        <v>22</v>
      </c>
      <c r="F18" s="3">
        <f>BINOMDIST(1,5,H14,0)</f>
        <v>0.23011444115287499</v>
      </c>
      <c r="G18" s="11" t="s">
        <v>23</v>
      </c>
      <c r="H18" s="3">
        <f>D18+F18</f>
        <v>0.96951448898274117</v>
      </c>
    </row>
    <row r="19" spans="1:9" x14ac:dyDescent="0.3">
      <c r="A19" s="43"/>
    </row>
    <row r="20" spans="1:9" x14ac:dyDescent="0.3">
      <c r="A20" s="9" t="s">
        <v>17</v>
      </c>
    </row>
    <row r="21" spans="1:9" x14ac:dyDescent="0.3">
      <c r="A21" s="9" t="s">
        <v>321</v>
      </c>
    </row>
    <row r="22" spans="1:9" x14ac:dyDescent="0.3">
      <c r="A22" s="9" t="s">
        <v>322</v>
      </c>
    </row>
    <row r="23" spans="1:9" x14ac:dyDescent="0.3">
      <c r="A23" s="20" t="s">
        <v>313</v>
      </c>
      <c r="B23" s="3">
        <f>H14*100</f>
        <v>5.8596313040485697</v>
      </c>
    </row>
    <row r="24" spans="1:9" ht="15" x14ac:dyDescent="0.3">
      <c r="A24" s="20" t="s">
        <v>314</v>
      </c>
      <c r="B24" s="3">
        <f>H14*(1-H14)*100</f>
        <v>5.5162785138547097</v>
      </c>
    </row>
    <row r="25" spans="1:9" x14ac:dyDescent="0.3">
      <c r="A25" s="43"/>
    </row>
    <row r="26" spans="1:9" x14ac:dyDescent="0.3">
      <c r="A26" s="3" t="s">
        <v>323</v>
      </c>
      <c r="B26" s="3" t="s">
        <v>324</v>
      </c>
      <c r="F26" s="3" t="s">
        <v>325</v>
      </c>
      <c r="G26" s="3">
        <f>(10-B23)/SQRT(B24)</f>
        <v>1.7628522881605118</v>
      </c>
      <c r="H26" s="3" t="s">
        <v>129</v>
      </c>
      <c r="I26" s="3">
        <f>1-NORMSDIST(G26)</f>
        <v>3.896270292600934E-2</v>
      </c>
    </row>
    <row r="27" spans="1:9" x14ac:dyDescent="0.3">
      <c r="A27" s="43"/>
      <c r="C27" s="11"/>
      <c r="E27" s="11"/>
      <c r="G27" s="1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B25" sqref="B25"/>
    </sheetView>
  </sheetViews>
  <sheetFormatPr defaultRowHeight="14.4" x14ac:dyDescent="0.3"/>
  <sheetData>
    <row r="1" spans="1:2" x14ac:dyDescent="0.3">
      <c r="A1" s="31" t="s">
        <v>326</v>
      </c>
    </row>
    <row r="2" spans="1:2" x14ac:dyDescent="0.3">
      <c r="A2" s="31" t="s">
        <v>327</v>
      </c>
    </row>
    <row r="3" spans="1:2" x14ac:dyDescent="0.3">
      <c r="A3" s="31" t="s">
        <v>328</v>
      </c>
    </row>
    <row r="4" spans="1:2" x14ac:dyDescent="0.3">
      <c r="A4" s="1" t="s">
        <v>329</v>
      </c>
    </row>
    <row r="5" spans="1:2" x14ac:dyDescent="0.3">
      <c r="A5" s="1" t="s">
        <v>330</v>
      </c>
    </row>
    <row r="6" spans="1:2" x14ac:dyDescent="0.3">
      <c r="A6" s="1" t="s">
        <v>331</v>
      </c>
    </row>
    <row r="7" spans="1:2" x14ac:dyDescent="0.3">
      <c r="A7" s="1" t="s">
        <v>332</v>
      </c>
    </row>
    <row r="8" spans="1:2" x14ac:dyDescent="0.3">
      <c r="A8" s="1" t="s">
        <v>333</v>
      </c>
    </row>
    <row r="9" spans="1:2" x14ac:dyDescent="0.3">
      <c r="A9" s="46" t="s">
        <v>334</v>
      </c>
    </row>
    <row r="10" spans="1:2" x14ac:dyDescent="0.3">
      <c r="A10" s="1" t="s">
        <v>335</v>
      </c>
    </row>
    <row r="11" spans="1:2" x14ac:dyDescent="0.3">
      <c r="A11" s="4" t="s">
        <v>6</v>
      </c>
      <c r="B11">
        <v>0.6</v>
      </c>
    </row>
    <row r="12" spans="1:2" x14ac:dyDescent="0.3">
      <c r="A12" s="4" t="s">
        <v>7</v>
      </c>
      <c r="B12" s="51">
        <v>0.4</v>
      </c>
    </row>
    <row r="13" spans="1:2" x14ac:dyDescent="0.3">
      <c r="A13" t="s">
        <v>10</v>
      </c>
      <c r="B13" s="34">
        <v>0.03</v>
      </c>
    </row>
    <row r="14" spans="1:2" x14ac:dyDescent="0.3">
      <c r="A14" t="s">
        <v>11</v>
      </c>
      <c r="B14" s="34">
        <v>0.08</v>
      </c>
    </row>
    <row r="16" spans="1:2" x14ac:dyDescent="0.3">
      <c r="A16" s="4"/>
      <c r="B16" s="18"/>
    </row>
    <row r="17" spans="1:9" x14ac:dyDescent="0.3">
      <c r="A17" t="s">
        <v>13</v>
      </c>
      <c r="B17" s="32"/>
    </row>
    <row r="18" spans="1:9" x14ac:dyDescent="0.3">
      <c r="A18" t="s">
        <v>336</v>
      </c>
      <c r="B18" s="33"/>
      <c r="H18">
        <f>B13*B11+B14*B12</f>
        <v>0.05</v>
      </c>
    </row>
    <row r="19" spans="1:9" x14ac:dyDescent="0.3">
      <c r="B19" s="18"/>
    </row>
    <row r="20" spans="1:9" x14ac:dyDescent="0.3">
      <c r="A20" t="s">
        <v>15</v>
      </c>
      <c r="B20" s="35"/>
    </row>
    <row r="21" spans="1:9" x14ac:dyDescent="0.3">
      <c r="A21" t="s">
        <v>337</v>
      </c>
      <c r="B21" s="18"/>
      <c r="E21">
        <f>B13*B11/H18</f>
        <v>0.35999999999999993</v>
      </c>
    </row>
    <row r="24" spans="1:9" x14ac:dyDescent="0.3">
      <c r="A24" t="s">
        <v>17</v>
      </c>
      <c r="B24" s="18"/>
    </row>
    <row r="25" spans="1:9" x14ac:dyDescent="0.3">
      <c r="A25" t="s">
        <v>338</v>
      </c>
      <c r="B25">
        <f>1-BINOMDIST(2,20,H18,TRUE)</f>
        <v>7.5483673788496519E-2</v>
      </c>
    </row>
    <row r="26" spans="1:9" x14ac:dyDescent="0.3">
      <c r="B26" t="s">
        <v>263</v>
      </c>
      <c r="I26" s="35"/>
    </row>
    <row r="30" spans="1:9" x14ac:dyDescent="0.3">
      <c r="D30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2" workbookViewId="0">
      <selection activeCell="K26" sqref="K26"/>
    </sheetView>
  </sheetViews>
  <sheetFormatPr defaultRowHeight="14.4" x14ac:dyDescent="0.3"/>
  <cols>
    <col min="2" max="2" width="8.44140625" customWidth="1"/>
    <col min="4" max="4" width="14.44140625" customWidth="1"/>
    <col min="5" max="5" width="4.109375" customWidth="1"/>
    <col min="7" max="7" width="3.88671875" customWidth="1"/>
    <col min="8" max="8" width="12.6640625" bestFit="1" customWidth="1"/>
    <col min="9" max="9" width="4.44140625" customWidth="1"/>
    <col min="258" max="258" width="8.44140625" customWidth="1"/>
    <col min="260" max="260" width="14.44140625" customWidth="1"/>
    <col min="261" max="261" width="4.109375" customWidth="1"/>
    <col min="263" max="263" width="3.88671875" customWidth="1"/>
    <col min="264" max="264" width="12.6640625" bestFit="1" customWidth="1"/>
    <col min="265" max="265" width="4.44140625" customWidth="1"/>
    <col min="514" max="514" width="8.44140625" customWidth="1"/>
    <col min="516" max="516" width="14.44140625" customWidth="1"/>
    <col min="517" max="517" width="4.109375" customWidth="1"/>
    <col min="519" max="519" width="3.88671875" customWidth="1"/>
    <col min="520" max="520" width="12.6640625" bestFit="1" customWidth="1"/>
    <col min="521" max="521" width="4.44140625" customWidth="1"/>
    <col min="770" max="770" width="8.44140625" customWidth="1"/>
    <col min="772" max="772" width="14.44140625" customWidth="1"/>
    <col min="773" max="773" width="4.109375" customWidth="1"/>
    <col min="775" max="775" width="3.88671875" customWidth="1"/>
    <col min="776" max="776" width="12.6640625" bestFit="1" customWidth="1"/>
    <col min="777" max="777" width="4.44140625" customWidth="1"/>
    <col min="1026" max="1026" width="8.44140625" customWidth="1"/>
    <col min="1028" max="1028" width="14.44140625" customWidth="1"/>
    <col min="1029" max="1029" width="4.109375" customWidth="1"/>
    <col min="1031" max="1031" width="3.88671875" customWidth="1"/>
    <col min="1032" max="1032" width="12.6640625" bestFit="1" customWidth="1"/>
    <col min="1033" max="1033" width="4.44140625" customWidth="1"/>
    <col min="1282" max="1282" width="8.44140625" customWidth="1"/>
    <col min="1284" max="1284" width="14.44140625" customWidth="1"/>
    <col min="1285" max="1285" width="4.109375" customWidth="1"/>
    <col min="1287" max="1287" width="3.88671875" customWidth="1"/>
    <col min="1288" max="1288" width="12.6640625" bestFit="1" customWidth="1"/>
    <col min="1289" max="1289" width="4.44140625" customWidth="1"/>
    <col min="1538" max="1538" width="8.44140625" customWidth="1"/>
    <col min="1540" max="1540" width="14.44140625" customWidth="1"/>
    <col min="1541" max="1541" width="4.109375" customWidth="1"/>
    <col min="1543" max="1543" width="3.88671875" customWidth="1"/>
    <col min="1544" max="1544" width="12.6640625" bestFit="1" customWidth="1"/>
    <col min="1545" max="1545" width="4.44140625" customWidth="1"/>
    <col min="1794" max="1794" width="8.44140625" customWidth="1"/>
    <col min="1796" max="1796" width="14.44140625" customWidth="1"/>
    <col min="1797" max="1797" width="4.109375" customWidth="1"/>
    <col min="1799" max="1799" width="3.88671875" customWidth="1"/>
    <col min="1800" max="1800" width="12.6640625" bestFit="1" customWidth="1"/>
    <col min="1801" max="1801" width="4.44140625" customWidth="1"/>
    <col min="2050" max="2050" width="8.44140625" customWidth="1"/>
    <col min="2052" max="2052" width="14.44140625" customWidth="1"/>
    <col min="2053" max="2053" width="4.109375" customWidth="1"/>
    <col min="2055" max="2055" width="3.88671875" customWidth="1"/>
    <col min="2056" max="2056" width="12.6640625" bestFit="1" customWidth="1"/>
    <col min="2057" max="2057" width="4.44140625" customWidth="1"/>
    <col min="2306" max="2306" width="8.44140625" customWidth="1"/>
    <col min="2308" max="2308" width="14.44140625" customWidth="1"/>
    <col min="2309" max="2309" width="4.109375" customWidth="1"/>
    <col min="2311" max="2311" width="3.88671875" customWidth="1"/>
    <col min="2312" max="2312" width="12.6640625" bestFit="1" customWidth="1"/>
    <col min="2313" max="2313" width="4.44140625" customWidth="1"/>
    <col min="2562" max="2562" width="8.44140625" customWidth="1"/>
    <col min="2564" max="2564" width="14.44140625" customWidth="1"/>
    <col min="2565" max="2565" width="4.109375" customWidth="1"/>
    <col min="2567" max="2567" width="3.88671875" customWidth="1"/>
    <col min="2568" max="2568" width="12.6640625" bestFit="1" customWidth="1"/>
    <col min="2569" max="2569" width="4.44140625" customWidth="1"/>
    <col min="2818" max="2818" width="8.44140625" customWidth="1"/>
    <col min="2820" max="2820" width="14.44140625" customWidth="1"/>
    <col min="2821" max="2821" width="4.109375" customWidth="1"/>
    <col min="2823" max="2823" width="3.88671875" customWidth="1"/>
    <col min="2824" max="2824" width="12.6640625" bestFit="1" customWidth="1"/>
    <col min="2825" max="2825" width="4.44140625" customWidth="1"/>
    <col min="3074" max="3074" width="8.44140625" customWidth="1"/>
    <col min="3076" max="3076" width="14.44140625" customWidth="1"/>
    <col min="3077" max="3077" width="4.109375" customWidth="1"/>
    <col min="3079" max="3079" width="3.88671875" customWidth="1"/>
    <col min="3080" max="3080" width="12.6640625" bestFit="1" customWidth="1"/>
    <col min="3081" max="3081" width="4.44140625" customWidth="1"/>
    <col min="3330" max="3330" width="8.44140625" customWidth="1"/>
    <col min="3332" max="3332" width="14.44140625" customWidth="1"/>
    <col min="3333" max="3333" width="4.109375" customWidth="1"/>
    <col min="3335" max="3335" width="3.88671875" customWidth="1"/>
    <col min="3336" max="3336" width="12.6640625" bestFit="1" customWidth="1"/>
    <col min="3337" max="3337" width="4.44140625" customWidth="1"/>
    <col min="3586" max="3586" width="8.44140625" customWidth="1"/>
    <col min="3588" max="3588" width="14.44140625" customWidth="1"/>
    <col min="3589" max="3589" width="4.109375" customWidth="1"/>
    <col min="3591" max="3591" width="3.88671875" customWidth="1"/>
    <col min="3592" max="3592" width="12.6640625" bestFit="1" customWidth="1"/>
    <col min="3593" max="3593" width="4.44140625" customWidth="1"/>
    <col min="3842" max="3842" width="8.44140625" customWidth="1"/>
    <col min="3844" max="3844" width="14.44140625" customWidth="1"/>
    <col min="3845" max="3845" width="4.109375" customWidth="1"/>
    <col min="3847" max="3847" width="3.88671875" customWidth="1"/>
    <col min="3848" max="3848" width="12.6640625" bestFit="1" customWidth="1"/>
    <col min="3849" max="3849" width="4.44140625" customWidth="1"/>
    <col min="4098" max="4098" width="8.44140625" customWidth="1"/>
    <col min="4100" max="4100" width="14.44140625" customWidth="1"/>
    <col min="4101" max="4101" width="4.109375" customWidth="1"/>
    <col min="4103" max="4103" width="3.88671875" customWidth="1"/>
    <col min="4104" max="4104" width="12.6640625" bestFit="1" customWidth="1"/>
    <col min="4105" max="4105" width="4.44140625" customWidth="1"/>
    <col min="4354" max="4354" width="8.44140625" customWidth="1"/>
    <col min="4356" max="4356" width="14.44140625" customWidth="1"/>
    <col min="4357" max="4357" width="4.109375" customWidth="1"/>
    <col min="4359" max="4359" width="3.88671875" customWidth="1"/>
    <col min="4360" max="4360" width="12.6640625" bestFit="1" customWidth="1"/>
    <col min="4361" max="4361" width="4.44140625" customWidth="1"/>
    <col min="4610" max="4610" width="8.44140625" customWidth="1"/>
    <col min="4612" max="4612" width="14.44140625" customWidth="1"/>
    <col min="4613" max="4613" width="4.109375" customWidth="1"/>
    <col min="4615" max="4615" width="3.88671875" customWidth="1"/>
    <col min="4616" max="4616" width="12.6640625" bestFit="1" customWidth="1"/>
    <col min="4617" max="4617" width="4.44140625" customWidth="1"/>
    <col min="4866" max="4866" width="8.44140625" customWidth="1"/>
    <col min="4868" max="4868" width="14.44140625" customWidth="1"/>
    <col min="4869" max="4869" width="4.109375" customWidth="1"/>
    <col min="4871" max="4871" width="3.88671875" customWidth="1"/>
    <col min="4872" max="4872" width="12.6640625" bestFit="1" customWidth="1"/>
    <col min="4873" max="4873" width="4.44140625" customWidth="1"/>
    <col min="5122" max="5122" width="8.44140625" customWidth="1"/>
    <col min="5124" max="5124" width="14.44140625" customWidth="1"/>
    <col min="5125" max="5125" width="4.109375" customWidth="1"/>
    <col min="5127" max="5127" width="3.88671875" customWidth="1"/>
    <col min="5128" max="5128" width="12.6640625" bestFit="1" customWidth="1"/>
    <col min="5129" max="5129" width="4.44140625" customWidth="1"/>
    <col min="5378" max="5378" width="8.44140625" customWidth="1"/>
    <col min="5380" max="5380" width="14.44140625" customWidth="1"/>
    <col min="5381" max="5381" width="4.109375" customWidth="1"/>
    <col min="5383" max="5383" width="3.88671875" customWidth="1"/>
    <col min="5384" max="5384" width="12.6640625" bestFit="1" customWidth="1"/>
    <col min="5385" max="5385" width="4.44140625" customWidth="1"/>
    <col min="5634" max="5634" width="8.44140625" customWidth="1"/>
    <col min="5636" max="5636" width="14.44140625" customWidth="1"/>
    <col min="5637" max="5637" width="4.109375" customWidth="1"/>
    <col min="5639" max="5639" width="3.88671875" customWidth="1"/>
    <col min="5640" max="5640" width="12.6640625" bestFit="1" customWidth="1"/>
    <col min="5641" max="5641" width="4.44140625" customWidth="1"/>
    <col min="5890" max="5890" width="8.44140625" customWidth="1"/>
    <col min="5892" max="5892" width="14.44140625" customWidth="1"/>
    <col min="5893" max="5893" width="4.109375" customWidth="1"/>
    <col min="5895" max="5895" width="3.88671875" customWidth="1"/>
    <col min="5896" max="5896" width="12.6640625" bestFit="1" customWidth="1"/>
    <col min="5897" max="5897" width="4.44140625" customWidth="1"/>
    <col min="6146" max="6146" width="8.44140625" customWidth="1"/>
    <col min="6148" max="6148" width="14.44140625" customWidth="1"/>
    <col min="6149" max="6149" width="4.109375" customWidth="1"/>
    <col min="6151" max="6151" width="3.88671875" customWidth="1"/>
    <col min="6152" max="6152" width="12.6640625" bestFit="1" customWidth="1"/>
    <col min="6153" max="6153" width="4.44140625" customWidth="1"/>
    <col min="6402" max="6402" width="8.44140625" customWidth="1"/>
    <col min="6404" max="6404" width="14.44140625" customWidth="1"/>
    <col min="6405" max="6405" width="4.109375" customWidth="1"/>
    <col min="6407" max="6407" width="3.88671875" customWidth="1"/>
    <col min="6408" max="6408" width="12.6640625" bestFit="1" customWidth="1"/>
    <col min="6409" max="6409" width="4.44140625" customWidth="1"/>
    <col min="6658" max="6658" width="8.44140625" customWidth="1"/>
    <col min="6660" max="6660" width="14.44140625" customWidth="1"/>
    <col min="6661" max="6661" width="4.109375" customWidth="1"/>
    <col min="6663" max="6663" width="3.88671875" customWidth="1"/>
    <col min="6664" max="6664" width="12.6640625" bestFit="1" customWidth="1"/>
    <col min="6665" max="6665" width="4.44140625" customWidth="1"/>
    <col min="6914" max="6914" width="8.44140625" customWidth="1"/>
    <col min="6916" max="6916" width="14.44140625" customWidth="1"/>
    <col min="6917" max="6917" width="4.109375" customWidth="1"/>
    <col min="6919" max="6919" width="3.88671875" customWidth="1"/>
    <col min="6920" max="6920" width="12.6640625" bestFit="1" customWidth="1"/>
    <col min="6921" max="6921" width="4.44140625" customWidth="1"/>
    <col min="7170" max="7170" width="8.44140625" customWidth="1"/>
    <col min="7172" max="7172" width="14.44140625" customWidth="1"/>
    <col min="7173" max="7173" width="4.109375" customWidth="1"/>
    <col min="7175" max="7175" width="3.88671875" customWidth="1"/>
    <col min="7176" max="7176" width="12.6640625" bestFit="1" customWidth="1"/>
    <col min="7177" max="7177" width="4.44140625" customWidth="1"/>
    <col min="7426" max="7426" width="8.44140625" customWidth="1"/>
    <col min="7428" max="7428" width="14.44140625" customWidth="1"/>
    <col min="7429" max="7429" width="4.109375" customWidth="1"/>
    <col min="7431" max="7431" width="3.88671875" customWidth="1"/>
    <col min="7432" max="7432" width="12.6640625" bestFit="1" customWidth="1"/>
    <col min="7433" max="7433" width="4.44140625" customWidth="1"/>
    <col min="7682" max="7682" width="8.44140625" customWidth="1"/>
    <col min="7684" max="7684" width="14.44140625" customWidth="1"/>
    <col min="7685" max="7685" width="4.109375" customWidth="1"/>
    <col min="7687" max="7687" width="3.88671875" customWidth="1"/>
    <col min="7688" max="7688" width="12.6640625" bestFit="1" customWidth="1"/>
    <col min="7689" max="7689" width="4.44140625" customWidth="1"/>
    <col min="7938" max="7938" width="8.44140625" customWidth="1"/>
    <col min="7940" max="7940" width="14.44140625" customWidth="1"/>
    <col min="7941" max="7941" width="4.109375" customWidth="1"/>
    <col min="7943" max="7943" width="3.88671875" customWidth="1"/>
    <col min="7944" max="7944" width="12.6640625" bestFit="1" customWidth="1"/>
    <col min="7945" max="7945" width="4.44140625" customWidth="1"/>
    <col min="8194" max="8194" width="8.44140625" customWidth="1"/>
    <col min="8196" max="8196" width="14.44140625" customWidth="1"/>
    <col min="8197" max="8197" width="4.109375" customWidth="1"/>
    <col min="8199" max="8199" width="3.88671875" customWidth="1"/>
    <col min="8200" max="8200" width="12.6640625" bestFit="1" customWidth="1"/>
    <col min="8201" max="8201" width="4.44140625" customWidth="1"/>
    <col min="8450" max="8450" width="8.44140625" customWidth="1"/>
    <col min="8452" max="8452" width="14.44140625" customWidth="1"/>
    <col min="8453" max="8453" width="4.109375" customWidth="1"/>
    <col min="8455" max="8455" width="3.88671875" customWidth="1"/>
    <col min="8456" max="8456" width="12.6640625" bestFit="1" customWidth="1"/>
    <col min="8457" max="8457" width="4.44140625" customWidth="1"/>
    <col min="8706" max="8706" width="8.44140625" customWidth="1"/>
    <col min="8708" max="8708" width="14.44140625" customWidth="1"/>
    <col min="8709" max="8709" width="4.109375" customWidth="1"/>
    <col min="8711" max="8711" width="3.88671875" customWidth="1"/>
    <col min="8712" max="8712" width="12.6640625" bestFit="1" customWidth="1"/>
    <col min="8713" max="8713" width="4.44140625" customWidth="1"/>
    <col min="8962" max="8962" width="8.44140625" customWidth="1"/>
    <col min="8964" max="8964" width="14.44140625" customWidth="1"/>
    <col min="8965" max="8965" width="4.109375" customWidth="1"/>
    <col min="8967" max="8967" width="3.88671875" customWidth="1"/>
    <col min="8968" max="8968" width="12.6640625" bestFit="1" customWidth="1"/>
    <col min="8969" max="8969" width="4.44140625" customWidth="1"/>
    <col min="9218" max="9218" width="8.44140625" customWidth="1"/>
    <col min="9220" max="9220" width="14.44140625" customWidth="1"/>
    <col min="9221" max="9221" width="4.109375" customWidth="1"/>
    <col min="9223" max="9223" width="3.88671875" customWidth="1"/>
    <col min="9224" max="9224" width="12.6640625" bestFit="1" customWidth="1"/>
    <col min="9225" max="9225" width="4.44140625" customWidth="1"/>
    <col min="9474" max="9474" width="8.44140625" customWidth="1"/>
    <col min="9476" max="9476" width="14.44140625" customWidth="1"/>
    <col min="9477" max="9477" width="4.109375" customWidth="1"/>
    <col min="9479" max="9479" width="3.88671875" customWidth="1"/>
    <col min="9480" max="9480" width="12.6640625" bestFit="1" customWidth="1"/>
    <col min="9481" max="9481" width="4.44140625" customWidth="1"/>
    <col min="9730" max="9730" width="8.44140625" customWidth="1"/>
    <col min="9732" max="9732" width="14.44140625" customWidth="1"/>
    <col min="9733" max="9733" width="4.109375" customWidth="1"/>
    <col min="9735" max="9735" width="3.88671875" customWidth="1"/>
    <col min="9736" max="9736" width="12.6640625" bestFit="1" customWidth="1"/>
    <col min="9737" max="9737" width="4.44140625" customWidth="1"/>
    <col min="9986" max="9986" width="8.44140625" customWidth="1"/>
    <col min="9988" max="9988" width="14.44140625" customWidth="1"/>
    <col min="9989" max="9989" width="4.109375" customWidth="1"/>
    <col min="9991" max="9991" width="3.88671875" customWidth="1"/>
    <col min="9992" max="9992" width="12.6640625" bestFit="1" customWidth="1"/>
    <col min="9993" max="9993" width="4.44140625" customWidth="1"/>
    <col min="10242" max="10242" width="8.44140625" customWidth="1"/>
    <col min="10244" max="10244" width="14.44140625" customWidth="1"/>
    <col min="10245" max="10245" width="4.109375" customWidth="1"/>
    <col min="10247" max="10247" width="3.88671875" customWidth="1"/>
    <col min="10248" max="10248" width="12.6640625" bestFit="1" customWidth="1"/>
    <col min="10249" max="10249" width="4.44140625" customWidth="1"/>
    <col min="10498" max="10498" width="8.44140625" customWidth="1"/>
    <col min="10500" max="10500" width="14.44140625" customWidth="1"/>
    <col min="10501" max="10501" width="4.109375" customWidth="1"/>
    <col min="10503" max="10503" width="3.88671875" customWidth="1"/>
    <col min="10504" max="10504" width="12.6640625" bestFit="1" customWidth="1"/>
    <col min="10505" max="10505" width="4.44140625" customWidth="1"/>
    <col min="10754" max="10754" width="8.44140625" customWidth="1"/>
    <col min="10756" max="10756" width="14.44140625" customWidth="1"/>
    <col min="10757" max="10757" width="4.109375" customWidth="1"/>
    <col min="10759" max="10759" width="3.88671875" customWidth="1"/>
    <col min="10760" max="10760" width="12.6640625" bestFit="1" customWidth="1"/>
    <col min="10761" max="10761" width="4.44140625" customWidth="1"/>
    <col min="11010" max="11010" width="8.44140625" customWidth="1"/>
    <col min="11012" max="11012" width="14.44140625" customWidth="1"/>
    <col min="11013" max="11013" width="4.109375" customWidth="1"/>
    <col min="11015" max="11015" width="3.88671875" customWidth="1"/>
    <col min="11016" max="11016" width="12.6640625" bestFit="1" customWidth="1"/>
    <col min="11017" max="11017" width="4.44140625" customWidth="1"/>
    <col min="11266" max="11266" width="8.44140625" customWidth="1"/>
    <col min="11268" max="11268" width="14.44140625" customWidth="1"/>
    <col min="11269" max="11269" width="4.109375" customWidth="1"/>
    <col min="11271" max="11271" width="3.88671875" customWidth="1"/>
    <col min="11272" max="11272" width="12.6640625" bestFit="1" customWidth="1"/>
    <col min="11273" max="11273" width="4.44140625" customWidth="1"/>
    <col min="11522" max="11522" width="8.44140625" customWidth="1"/>
    <col min="11524" max="11524" width="14.44140625" customWidth="1"/>
    <col min="11525" max="11525" width="4.109375" customWidth="1"/>
    <col min="11527" max="11527" width="3.88671875" customWidth="1"/>
    <col min="11528" max="11528" width="12.6640625" bestFit="1" customWidth="1"/>
    <col min="11529" max="11529" width="4.44140625" customWidth="1"/>
    <col min="11778" max="11778" width="8.44140625" customWidth="1"/>
    <col min="11780" max="11780" width="14.44140625" customWidth="1"/>
    <col min="11781" max="11781" width="4.109375" customWidth="1"/>
    <col min="11783" max="11783" width="3.88671875" customWidth="1"/>
    <col min="11784" max="11784" width="12.6640625" bestFit="1" customWidth="1"/>
    <col min="11785" max="11785" width="4.44140625" customWidth="1"/>
    <col min="12034" max="12034" width="8.44140625" customWidth="1"/>
    <col min="12036" max="12036" width="14.44140625" customWidth="1"/>
    <col min="12037" max="12037" width="4.109375" customWidth="1"/>
    <col min="12039" max="12039" width="3.88671875" customWidth="1"/>
    <col min="12040" max="12040" width="12.6640625" bestFit="1" customWidth="1"/>
    <col min="12041" max="12041" width="4.44140625" customWidth="1"/>
    <col min="12290" max="12290" width="8.44140625" customWidth="1"/>
    <col min="12292" max="12292" width="14.44140625" customWidth="1"/>
    <col min="12293" max="12293" width="4.109375" customWidth="1"/>
    <col min="12295" max="12295" width="3.88671875" customWidth="1"/>
    <col min="12296" max="12296" width="12.6640625" bestFit="1" customWidth="1"/>
    <col min="12297" max="12297" width="4.44140625" customWidth="1"/>
    <col min="12546" max="12546" width="8.44140625" customWidth="1"/>
    <col min="12548" max="12548" width="14.44140625" customWidth="1"/>
    <col min="12549" max="12549" width="4.109375" customWidth="1"/>
    <col min="12551" max="12551" width="3.88671875" customWidth="1"/>
    <col min="12552" max="12552" width="12.6640625" bestFit="1" customWidth="1"/>
    <col min="12553" max="12553" width="4.44140625" customWidth="1"/>
    <col min="12802" max="12802" width="8.44140625" customWidth="1"/>
    <col min="12804" max="12804" width="14.44140625" customWidth="1"/>
    <col min="12805" max="12805" width="4.109375" customWidth="1"/>
    <col min="12807" max="12807" width="3.88671875" customWidth="1"/>
    <col min="12808" max="12808" width="12.6640625" bestFit="1" customWidth="1"/>
    <col min="12809" max="12809" width="4.44140625" customWidth="1"/>
    <col min="13058" max="13058" width="8.44140625" customWidth="1"/>
    <col min="13060" max="13060" width="14.44140625" customWidth="1"/>
    <col min="13061" max="13061" width="4.109375" customWidth="1"/>
    <col min="13063" max="13063" width="3.88671875" customWidth="1"/>
    <col min="13064" max="13064" width="12.6640625" bestFit="1" customWidth="1"/>
    <col min="13065" max="13065" width="4.44140625" customWidth="1"/>
    <col min="13314" max="13314" width="8.44140625" customWidth="1"/>
    <col min="13316" max="13316" width="14.44140625" customWidth="1"/>
    <col min="13317" max="13317" width="4.109375" customWidth="1"/>
    <col min="13319" max="13319" width="3.88671875" customWidth="1"/>
    <col min="13320" max="13320" width="12.6640625" bestFit="1" customWidth="1"/>
    <col min="13321" max="13321" width="4.44140625" customWidth="1"/>
    <col min="13570" max="13570" width="8.44140625" customWidth="1"/>
    <col min="13572" max="13572" width="14.44140625" customWidth="1"/>
    <col min="13573" max="13573" width="4.109375" customWidth="1"/>
    <col min="13575" max="13575" width="3.88671875" customWidth="1"/>
    <col min="13576" max="13576" width="12.6640625" bestFit="1" customWidth="1"/>
    <col min="13577" max="13577" width="4.44140625" customWidth="1"/>
    <col min="13826" max="13826" width="8.44140625" customWidth="1"/>
    <col min="13828" max="13828" width="14.44140625" customWidth="1"/>
    <col min="13829" max="13829" width="4.109375" customWidth="1"/>
    <col min="13831" max="13831" width="3.88671875" customWidth="1"/>
    <col min="13832" max="13832" width="12.6640625" bestFit="1" customWidth="1"/>
    <col min="13833" max="13833" width="4.44140625" customWidth="1"/>
    <col min="14082" max="14082" width="8.44140625" customWidth="1"/>
    <col min="14084" max="14084" width="14.44140625" customWidth="1"/>
    <col min="14085" max="14085" width="4.109375" customWidth="1"/>
    <col min="14087" max="14087" width="3.88671875" customWidth="1"/>
    <col min="14088" max="14088" width="12.6640625" bestFit="1" customWidth="1"/>
    <col min="14089" max="14089" width="4.44140625" customWidth="1"/>
    <col min="14338" max="14338" width="8.44140625" customWidth="1"/>
    <col min="14340" max="14340" width="14.44140625" customWidth="1"/>
    <col min="14341" max="14341" width="4.109375" customWidth="1"/>
    <col min="14343" max="14343" width="3.88671875" customWidth="1"/>
    <col min="14344" max="14344" width="12.6640625" bestFit="1" customWidth="1"/>
    <col min="14345" max="14345" width="4.44140625" customWidth="1"/>
    <col min="14594" max="14594" width="8.44140625" customWidth="1"/>
    <col min="14596" max="14596" width="14.44140625" customWidth="1"/>
    <col min="14597" max="14597" width="4.109375" customWidth="1"/>
    <col min="14599" max="14599" width="3.88671875" customWidth="1"/>
    <col min="14600" max="14600" width="12.6640625" bestFit="1" customWidth="1"/>
    <col min="14601" max="14601" width="4.44140625" customWidth="1"/>
    <col min="14850" max="14850" width="8.44140625" customWidth="1"/>
    <col min="14852" max="14852" width="14.44140625" customWidth="1"/>
    <col min="14853" max="14853" width="4.109375" customWidth="1"/>
    <col min="14855" max="14855" width="3.88671875" customWidth="1"/>
    <col min="14856" max="14856" width="12.6640625" bestFit="1" customWidth="1"/>
    <col min="14857" max="14857" width="4.44140625" customWidth="1"/>
    <col min="15106" max="15106" width="8.44140625" customWidth="1"/>
    <col min="15108" max="15108" width="14.44140625" customWidth="1"/>
    <col min="15109" max="15109" width="4.109375" customWidth="1"/>
    <col min="15111" max="15111" width="3.88671875" customWidth="1"/>
    <col min="15112" max="15112" width="12.6640625" bestFit="1" customWidth="1"/>
    <col min="15113" max="15113" width="4.44140625" customWidth="1"/>
    <col min="15362" max="15362" width="8.44140625" customWidth="1"/>
    <col min="15364" max="15364" width="14.44140625" customWidth="1"/>
    <col min="15365" max="15365" width="4.109375" customWidth="1"/>
    <col min="15367" max="15367" width="3.88671875" customWidth="1"/>
    <col min="15368" max="15368" width="12.6640625" bestFit="1" customWidth="1"/>
    <col min="15369" max="15369" width="4.44140625" customWidth="1"/>
    <col min="15618" max="15618" width="8.44140625" customWidth="1"/>
    <col min="15620" max="15620" width="14.44140625" customWidth="1"/>
    <col min="15621" max="15621" width="4.109375" customWidth="1"/>
    <col min="15623" max="15623" width="3.88671875" customWidth="1"/>
    <col min="15624" max="15624" width="12.6640625" bestFit="1" customWidth="1"/>
    <col min="15625" max="15625" width="4.44140625" customWidth="1"/>
    <col min="15874" max="15874" width="8.44140625" customWidth="1"/>
    <col min="15876" max="15876" width="14.44140625" customWidth="1"/>
    <col min="15877" max="15877" width="4.109375" customWidth="1"/>
    <col min="15879" max="15879" width="3.88671875" customWidth="1"/>
    <col min="15880" max="15880" width="12.6640625" bestFit="1" customWidth="1"/>
    <col min="15881" max="15881" width="4.44140625" customWidth="1"/>
    <col min="16130" max="16130" width="8.44140625" customWidth="1"/>
    <col min="16132" max="16132" width="14.44140625" customWidth="1"/>
    <col min="16133" max="16133" width="4.109375" customWidth="1"/>
    <col min="16135" max="16135" width="3.88671875" customWidth="1"/>
    <col min="16136" max="16136" width="12.6640625" bestFit="1" customWidth="1"/>
    <col min="16137" max="16137" width="4.44140625" customWidth="1"/>
  </cols>
  <sheetData>
    <row r="1" spans="1:12" ht="15.6" x14ac:dyDescent="0.3">
      <c r="A1" s="12" t="s">
        <v>24</v>
      </c>
      <c r="B1" s="12"/>
      <c r="C1" s="12"/>
    </row>
    <row r="2" spans="1:12" ht="15.6" x14ac:dyDescent="0.3">
      <c r="A2" s="12" t="s">
        <v>25</v>
      </c>
      <c r="B2" s="12"/>
      <c r="C2" s="12"/>
    </row>
    <row r="3" spans="1:12" ht="15.6" x14ac:dyDescent="0.3">
      <c r="A3" s="12" t="s">
        <v>26</v>
      </c>
      <c r="B3" s="12"/>
      <c r="C3" s="12"/>
    </row>
    <row r="4" spans="1:12" ht="15.6" x14ac:dyDescent="0.3">
      <c r="A4" s="12" t="s">
        <v>27</v>
      </c>
      <c r="B4" s="12"/>
      <c r="C4" s="12"/>
    </row>
    <row r="5" spans="1:12" ht="15.6" x14ac:dyDescent="0.3">
      <c r="A5" s="12" t="s">
        <v>28</v>
      </c>
      <c r="B5" s="12"/>
      <c r="C5" s="12"/>
    </row>
    <row r="6" spans="1:12" ht="15.6" x14ac:dyDescent="0.3">
      <c r="A6" s="12" t="s">
        <v>29</v>
      </c>
    </row>
    <row r="7" spans="1:12" ht="15.6" x14ac:dyDescent="0.3">
      <c r="A7" s="12" t="s">
        <v>30</v>
      </c>
    </row>
    <row r="8" spans="1:12" ht="15.6" x14ac:dyDescent="0.3">
      <c r="A8" s="12"/>
    </row>
    <row r="9" spans="1:12" ht="15.6" x14ac:dyDescent="0.3">
      <c r="A9" s="13" t="s">
        <v>31</v>
      </c>
      <c r="B9">
        <v>0.4</v>
      </c>
    </row>
    <row r="10" spans="1:12" ht="15.6" x14ac:dyDescent="0.3">
      <c r="A10" s="14"/>
    </row>
    <row r="11" spans="1:12" x14ac:dyDescent="0.3">
      <c r="A11" s="4"/>
    </row>
    <row r="12" spans="1:12" x14ac:dyDescent="0.3">
      <c r="A12" s="4" t="s">
        <v>13</v>
      </c>
      <c r="L12" s="18"/>
    </row>
    <row r="13" spans="1:12" x14ac:dyDescent="0.3">
      <c r="A13" s="4" t="s">
        <v>32</v>
      </c>
      <c r="D13" s="15">
        <f>BINOMDIST(1,6,B9,FALSE)</f>
        <v>0.18662399999999996</v>
      </c>
      <c r="E13" s="15" t="s">
        <v>22</v>
      </c>
      <c r="F13">
        <f>BINOMDIST(3,6,B9,FALSE)</f>
        <v>0.27648</v>
      </c>
      <c r="G13" s="15" t="s">
        <v>22</v>
      </c>
      <c r="H13">
        <f>BINOMDIST(5,6,B9,FALSE)</f>
        <v>3.6864000000000022E-2</v>
      </c>
      <c r="I13" s="15" t="s">
        <v>23</v>
      </c>
      <c r="J13">
        <f>SUM(D13,F13,H13)</f>
        <v>0.49996799999999997</v>
      </c>
    </row>
    <row r="14" spans="1:12" x14ac:dyDescent="0.3">
      <c r="A14" s="6"/>
    </row>
    <row r="15" spans="1:12" x14ac:dyDescent="0.3">
      <c r="A15" s="6" t="s">
        <v>15</v>
      </c>
    </row>
    <row r="16" spans="1:12" x14ac:dyDescent="0.3">
      <c r="A16" s="6" t="s">
        <v>33</v>
      </c>
    </row>
    <row r="17" spans="1:11" x14ac:dyDescent="0.3">
      <c r="A17" s="6" t="s">
        <v>34</v>
      </c>
      <c r="F17">
        <f>B9*100</f>
        <v>40</v>
      </c>
    </row>
    <row r="18" spans="1:11" x14ac:dyDescent="0.3">
      <c r="A18" s="6" t="s">
        <v>35</v>
      </c>
      <c r="F18">
        <f>B9*(1-B9)*100</f>
        <v>24</v>
      </c>
    </row>
    <row r="19" spans="1:11" x14ac:dyDescent="0.3">
      <c r="A19" s="6" t="s">
        <v>36</v>
      </c>
    </row>
    <row r="20" spans="1:11" x14ac:dyDescent="0.3">
      <c r="A20" s="6" t="s">
        <v>37</v>
      </c>
      <c r="F20">
        <f>B9*1000</f>
        <v>400</v>
      </c>
    </row>
    <row r="21" spans="1:11" x14ac:dyDescent="0.3">
      <c r="A21" s="6" t="s">
        <v>35</v>
      </c>
      <c r="F21">
        <f>B9*(1-B9)*1000</f>
        <v>240</v>
      </c>
    </row>
    <row r="22" spans="1:11" x14ac:dyDescent="0.3">
      <c r="A22" s="6"/>
    </row>
    <row r="23" spans="1:11" x14ac:dyDescent="0.3">
      <c r="A23" s="6" t="s">
        <v>17</v>
      </c>
    </row>
    <row r="24" spans="1:11" x14ac:dyDescent="0.3">
      <c r="A24" s="6" t="s">
        <v>38</v>
      </c>
    </row>
    <row r="25" spans="1:11" x14ac:dyDescent="0.3">
      <c r="A25" s="6" t="s">
        <v>39</v>
      </c>
      <c r="D25">
        <f>F17</f>
        <v>40</v>
      </c>
      <c r="K25">
        <f>(15-D25)/SQRT(D26)</f>
        <v>-5.1031036307982882</v>
      </c>
    </row>
    <row r="26" spans="1:11" x14ac:dyDescent="0.3">
      <c r="A26" s="6" t="s">
        <v>40</v>
      </c>
      <c r="D26">
        <f>F18</f>
        <v>24</v>
      </c>
      <c r="K26">
        <f>(30-D25)/SQRT(D26)</f>
        <v>-2.0412414523193152</v>
      </c>
    </row>
    <row r="27" spans="1:11" x14ac:dyDescent="0.3">
      <c r="A27" s="6" t="s">
        <v>41</v>
      </c>
      <c r="F27">
        <f>NORMDIST(30,D25,SQRT(D26),TRUE)</f>
        <v>2.0613416668581835E-2</v>
      </c>
      <c r="G27" s="15" t="s">
        <v>42</v>
      </c>
      <c r="H27">
        <f>NORMDIST(15,D25,SQRT(D26),TRUE)</f>
        <v>1.6706395563510021E-7</v>
      </c>
      <c r="I27" s="15" t="s">
        <v>23</v>
      </c>
      <c r="J27">
        <f>F27-H27</f>
        <v>2.06132496046262E-2</v>
      </c>
    </row>
    <row r="28" spans="1:11" x14ac:dyDescent="0.3">
      <c r="A28" s="6"/>
    </row>
    <row r="29" spans="1:11" x14ac:dyDescent="0.3">
      <c r="A29" s="6" t="s">
        <v>436</v>
      </c>
    </row>
    <row r="30" spans="1:11" x14ac:dyDescent="0.3">
      <c r="A30" s="6"/>
    </row>
    <row r="31" spans="1:11" x14ac:dyDescent="0.3">
      <c r="A31" s="6" t="s">
        <v>437</v>
      </c>
      <c r="F31">
        <f>NORMDIST(30.5,D25,SQRT(D26),TRUE)</f>
        <v>2.6239749779623303E-2</v>
      </c>
      <c r="G31" s="15" t="s">
        <v>42</v>
      </c>
      <c r="H31">
        <f>NORMDIST(14.5,D25,SQRT(D26),TRUE)</f>
        <v>9.6911787260267492E-8</v>
      </c>
      <c r="I31" s="15" t="s">
        <v>23</v>
      </c>
      <c r="J31">
        <f>F31-H31</f>
        <v>2.6239652867836041E-2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7"/>
  <sheetViews>
    <sheetView workbookViewId="0">
      <selection sqref="A1:XFD1048576"/>
    </sheetView>
  </sheetViews>
  <sheetFormatPr defaultRowHeight="14.4" x14ac:dyDescent="0.3"/>
  <cols>
    <col min="1" max="1" width="11.109375" customWidth="1"/>
    <col min="2" max="2" width="10.88671875" customWidth="1"/>
    <col min="3" max="3" width="10.6640625" customWidth="1"/>
    <col min="4" max="4" width="11" customWidth="1"/>
    <col min="6" max="6" width="9.6640625" customWidth="1"/>
    <col min="257" max="257" width="11.109375" customWidth="1"/>
    <col min="258" max="258" width="10.88671875" customWidth="1"/>
    <col min="259" max="259" width="10.6640625" customWidth="1"/>
    <col min="260" max="260" width="11" customWidth="1"/>
    <col min="262" max="262" width="9.6640625" customWidth="1"/>
    <col min="513" max="513" width="11.109375" customWidth="1"/>
    <col min="514" max="514" width="10.88671875" customWidth="1"/>
    <col min="515" max="515" width="10.6640625" customWidth="1"/>
    <col min="516" max="516" width="11" customWidth="1"/>
    <col min="518" max="518" width="9.6640625" customWidth="1"/>
    <col min="769" max="769" width="11.109375" customWidth="1"/>
    <col min="770" max="770" width="10.88671875" customWidth="1"/>
    <col min="771" max="771" width="10.6640625" customWidth="1"/>
    <col min="772" max="772" width="11" customWidth="1"/>
    <col min="774" max="774" width="9.6640625" customWidth="1"/>
    <col min="1025" max="1025" width="11.109375" customWidth="1"/>
    <col min="1026" max="1026" width="10.88671875" customWidth="1"/>
    <col min="1027" max="1027" width="10.6640625" customWidth="1"/>
    <col min="1028" max="1028" width="11" customWidth="1"/>
    <col min="1030" max="1030" width="9.6640625" customWidth="1"/>
    <col min="1281" max="1281" width="11.109375" customWidth="1"/>
    <col min="1282" max="1282" width="10.88671875" customWidth="1"/>
    <col min="1283" max="1283" width="10.6640625" customWidth="1"/>
    <col min="1284" max="1284" width="11" customWidth="1"/>
    <col min="1286" max="1286" width="9.6640625" customWidth="1"/>
    <col min="1537" max="1537" width="11.109375" customWidth="1"/>
    <col min="1538" max="1538" width="10.88671875" customWidth="1"/>
    <col min="1539" max="1539" width="10.6640625" customWidth="1"/>
    <col min="1540" max="1540" width="11" customWidth="1"/>
    <col min="1542" max="1542" width="9.6640625" customWidth="1"/>
    <col min="1793" max="1793" width="11.109375" customWidth="1"/>
    <col min="1794" max="1794" width="10.88671875" customWidth="1"/>
    <col min="1795" max="1795" width="10.6640625" customWidth="1"/>
    <col min="1796" max="1796" width="11" customWidth="1"/>
    <col min="1798" max="1798" width="9.6640625" customWidth="1"/>
    <col min="2049" max="2049" width="11.109375" customWidth="1"/>
    <col min="2050" max="2050" width="10.88671875" customWidth="1"/>
    <col min="2051" max="2051" width="10.6640625" customWidth="1"/>
    <col min="2052" max="2052" width="11" customWidth="1"/>
    <col min="2054" max="2054" width="9.6640625" customWidth="1"/>
    <col min="2305" max="2305" width="11.109375" customWidth="1"/>
    <col min="2306" max="2306" width="10.88671875" customWidth="1"/>
    <col min="2307" max="2307" width="10.6640625" customWidth="1"/>
    <col min="2308" max="2308" width="11" customWidth="1"/>
    <col min="2310" max="2310" width="9.6640625" customWidth="1"/>
    <col min="2561" max="2561" width="11.109375" customWidth="1"/>
    <col min="2562" max="2562" width="10.88671875" customWidth="1"/>
    <col min="2563" max="2563" width="10.6640625" customWidth="1"/>
    <col min="2564" max="2564" width="11" customWidth="1"/>
    <col min="2566" max="2566" width="9.6640625" customWidth="1"/>
    <col min="2817" max="2817" width="11.109375" customWidth="1"/>
    <col min="2818" max="2818" width="10.88671875" customWidth="1"/>
    <col min="2819" max="2819" width="10.6640625" customWidth="1"/>
    <col min="2820" max="2820" width="11" customWidth="1"/>
    <col min="2822" max="2822" width="9.6640625" customWidth="1"/>
    <col min="3073" max="3073" width="11.109375" customWidth="1"/>
    <col min="3074" max="3074" width="10.88671875" customWidth="1"/>
    <col min="3075" max="3075" width="10.6640625" customWidth="1"/>
    <col min="3076" max="3076" width="11" customWidth="1"/>
    <col min="3078" max="3078" width="9.6640625" customWidth="1"/>
    <col min="3329" max="3329" width="11.109375" customWidth="1"/>
    <col min="3330" max="3330" width="10.88671875" customWidth="1"/>
    <col min="3331" max="3331" width="10.6640625" customWidth="1"/>
    <col min="3332" max="3332" width="11" customWidth="1"/>
    <col min="3334" max="3334" width="9.6640625" customWidth="1"/>
    <col min="3585" max="3585" width="11.109375" customWidth="1"/>
    <col min="3586" max="3586" width="10.88671875" customWidth="1"/>
    <col min="3587" max="3587" width="10.6640625" customWidth="1"/>
    <col min="3588" max="3588" width="11" customWidth="1"/>
    <col min="3590" max="3590" width="9.6640625" customWidth="1"/>
    <col min="3841" max="3841" width="11.109375" customWidth="1"/>
    <col min="3842" max="3842" width="10.88671875" customWidth="1"/>
    <col min="3843" max="3843" width="10.6640625" customWidth="1"/>
    <col min="3844" max="3844" width="11" customWidth="1"/>
    <col min="3846" max="3846" width="9.6640625" customWidth="1"/>
    <col min="4097" max="4097" width="11.109375" customWidth="1"/>
    <col min="4098" max="4098" width="10.88671875" customWidth="1"/>
    <col min="4099" max="4099" width="10.6640625" customWidth="1"/>
    <col min="4100" max="4100" width="11" customWidth="1"/>
    <col min="4102" max="4102" width="9.6640625" customWidth="1"/>
    <col min="4353" max="4353" width="11.109375" customWidth="1"/>
    <col min="4354" max="4354" width="10.88671875" customWidth="1"/>
    <col min="4355" max="4355" width="10.6640625" customWidth="1"/>
    <col min="4356" max="4356" width="11" customWidth="1"/>
    <col min="4358" max="4358" width="9.6640625" customWidth="1"/>
    <col min="4609" max="4609" width="11.109375" customWidth="1"/>
    <col min="4610" max="4610" width="10.88671875" customWidth="1"/>
    <col min="4611" max="4611" width="10.6640625" customWidth="1"/>
    <col min="4612" max="4612" width="11" customWidth="1"/>
    <col min="4614" max="4614" width="9.6640625" customWidth="1"/>
    <col min="4865" max="4865" width="11.109375" customWidth="1"/>
    <col min="4866" max="4866" width="10.88671875" customWidth="1"/>
    <col min="4867" max="4867" width="10.6640625" customWidth="1"/>
    <col min="4868" max="4868" width="11" customWidth="1"/>
    <col min="4870" max="4870" width="9.6640625" customWidth="1"/>
    <col min="5121" max="5121" width="11.109375" customWidth="1"/>
    <col min="5122" max="5122" width="10.88671875" customWidth="1"/>
    <col min="5123" max="5123" width="10.6640625" customWidth="1"/>
    <col min="5124" max="5124" width="11" customWidth="1"/>
    <col min="5126" max="5126" width="9.6640625" customWidth="1"/>
    <col min="5377" max="5377" width="11.109375" customWidth="1"/>
    <col min="5378" max="5378" width="10.88671875" customWidth="1"/>
    <col min="5379" max="5379" width="10.6640625" customWidth="1"/>
    <col min="5380" max="5380" width="11" customWidth="1"/>
    <col min="5382" max="5382" width="9.6640625" customWidth="1"/>
    <col min="5633" max="5633" width="11.109375" customWidth="1"/>
    <col min="5634" max="5634" width="10.88671875" customWidth="1"/>
    <col min="5635" max="5635" width="10.6640625" customWidth="1"/>
    <col min="5636" max="5636" width="11" customWidth="1"/>
    <col min="5638" max="5638" width="9.6640625" customWidth="1"/>
    <col min="5889" max="5889" width="11.109375" customWidth="1"/>
    <col min="5890" max="5890" width="10.88671875" customWidth="1"/>
    <col min="5891" max="5891" width="10.6640625" customWidth="1"/>
    <col min="5892" max="5892" width="11" customWidth="1"/>
    <col min="5894" max="5894" width="9.6640625" customWidth="1"/>
    <col min="6145" max="6145" width="11.109375" customWidth="1"/>
    <col min="6146" max="6146" width="10.88671875" customWidth="1"/>
    <col min="6147" max="6147" width="10.6640625" customWidth="1"/>
    <col min="6148" max="6148" width="11" customWidth="1"/>
    <col min="6150" max="6150" width="9.6640625" customWidth="1"/>
    <col min="6401" max="6401" width="11.109375" customWidth="1"/>
    <col min="6402" max="6402" width="10.88671875" customWidth="1"/>
    <col min="6403" max="6403" width="10.6640625" customWidth="1"/>
    <col min="6404" max="6404" width="11" customWidth="1"/>
    <col min="6406" max="6406" width="9.6640625" customWidth="1"/>
    <col min="6657" max="6657" width="11.109375" customWidth="1"/>
    <col min="6658" max="6658" width="10.88671875" customWidth="1"/>
    <col min="6659" max="6659" width="10.6640625" customWidth="1"/>
    <col min="6660" max="6660" width="11" customWidth="1"/>
    <col min="6662" max="6662" width="9.6640625" customWidth="1"/>
    <col min="6913" max="6913" width="11.109375" customWidth="1"/>
    <col min="6914" max="6914" width="10.88671875" customWidth="1"/>
    <col min="6915" max="6915" width="10.6640625" customWidth="1"/>
    <col min="6916" max="6916" width="11" customWidth="1"/>
    <col min="6918" max="6918" width="9.6640625" customWidth="1"/>
    <col min="7169" max="7169" width="11.109375" customWidth="1"/>
    <col min="7170" max="7170" width="10.88671875" customWidth="1"/>
    <col min="7171" max="7171" width="10.6640625" customWidth="1"/>
    <col min="7172" max="7172" width="11" customWidth="1"/>
    <col min="7174" max="7174" width="9.6640625" customWidth="1"/>
    <col min="7425" max="7425" width="11.109375" customWidth="1"/>
    <col min="7426" max="7426" width="10.88671875" customWidth="1"/>
    <col min="7427" max="7427" width="10.6640625" customWidth="1"/>
    <col min="7428" max="7428" width="11" customWidth="1"/>
    <col min="7430" max="7430" width="9.6640625" customWidth="1"/>
    <col min="7681" max="7681" width="11.109375" customWidth="1"/>
    <col min="7682" max="7682" width="10.88671875" customWidth="1"/>
    <col min="7683" max="7683" width="10.6640625" customWidth="1"/>
    <col min="7684" max="7684" width="11" customWidth="1"/>
    <col min="7686" max="7686" width="9.6640625" customWidth="1"/>
    <col min="7937" max="7937" width="11.109375" customWidth="1"/>
    <col min="7938" max="7938" width="10.88671875" customWidth="1"/>
    <col min="7939" max="7939" width="10.6640625" customWidth="1"/>
    <col min="7940" max="7940" width="11" customWidth="1"/>
    <col min="7942" max="7942" width="9.6640625" customWidth="1"/>
    <col min="8193" max="8193" width="11.109375" customWidth="1"/>
    <col min="8194" max="8194" width="10.88671875" customWidth="1"/>
    <col min="8195" max="8195" width="10.6640625" customWidth="1"/>
    <col min="8196" max="8196" width="11" customWidth="1"/>
    <col min="8198" max="8198" width="9.6640625" customWidth="1"/>
    <col min="8449" max="8449" width="11.109375" customWidth="1"/>
    <col min="8450" max="8450" width="10.88671875" customWidth="1"/>
    <col min="8451" max="8451" width="10.6640625" customWidth="1"/>
    <col min="8452" max="8452" width="11" customWidth="1"/>
    <col min="8454" max="8454" width="9.6640625" customWidth="1"/>
    <col min="8705" max="8705" width="11.109375" customWidth="1"/>
    <col min="8706" max="8706" width="10.88671875" customWidth="1"/>
    <col min="8707" max="8707" width="10.6640625" customWidth="1"/>
    <col min="8708" max="8708" width="11" customWidth="1"/>
    <col min="8710" max="8710" width="9.6640625" customWidth="1"/>
    <col min="8961" max="8961" width="11.109375" customWidth="1"/>
    <col min="8962" max="8962" width="10.88671875" customWidth="1"/>
    <col min="8963" max="8963" width="10.6640625" customWidth="1"/>
    <col min="8964" max="8964" width="11" customWidth="1"/>
    <col min="8966" max="8966" width="9.6640625" customWidth="1"/>
    <col min="9217" max="9217" width="11.109375" customWidth="1"/>
    <col min="9218" max="9218" width="10.88671875" customWidth="1"/>
    <col min="9219" max="9219" width="10.6640625" customWidth="1"/>
    <col min="9220" max="9220" width="11" customWidth="1"/>
    <col min="9222" max="9222" width="9.6640625" customWidth="1"/>
    <col min="9473" max="9473" width="11.109375" customWidth="1"/>
    <col min="9474" max="9474" width="10.88671875" customWidth="1"/>
    <col min="9475" max="9475" width="10.6640625" customWidth="1"/>
    <col min="9476" max="9476" width="11" customWidth="1"/>
    <col min="9478" max="9478" width="9.6640625" customWidth="1"/>
    <col min="9729" max="9729" width="11.109375" customWidth="1"/>
    <col min="9730" max="9730" width="10.88671875" customWidth="1"/>
    <col min="9731" max="9731" width="10.6640625" customWidth="1"/>
    <col min="9732" max="9732" width="11" customWidth="1"/>
    <col min="9734" max="9734" width="9.6640625" customWidth="1"/>
    <col min="9985" max="9985" width="11.109375" customWidth="1"/>
    <col min="9986" max="9986" width="10.88671875" customWidth="1"/>
    <col min="9987" max="9987" width="10.6640625" customWidth="1"/>
    <col min="9988" max="9988" width="11" customWidth="1"/>
    <col min="9990" max="9990" width="9.6640625" customWidth="1"/>
    <col min="10241" max="10241" width="11.109375" customWidth="1"/>
    <col min="10242" max="10242" width="10.88671875" customWidth="1"/>
    <col min="10243" max="10243" width="10.6640625" customWidth="1"/>
    <col min="10244" max="10244" width="11" customWidth="1"/>
    <col min="10246" max="10246" width="9.6640625" customWidth="1"/>
    <col min="10497" max="10497" width="11.109375" customWidth="1"/>
    <col min="10498" max="10498" width="10.88671875" customWidth="1"/>
    <col min="10499" max="10499" width="10.6640625" customWidth="1"/>
    <col min="10500" max="10500" width="11" customWidth="1"/>
    <col min="10502" max="10502" width="9.6640625" customWidth="1"/>
    <col min="10753" max="10753" width="11.109375" customWidth="1"/>
    <col min="10754" max="10754" width="10.88671875" customWidth="1"/>
    <col min="10755" max="10755" width="10.6640625" customWidth="1"/>
    <col min="10756" max="10756" width="11" customWidth="1"/>
    <col min="10758" max="10758" width="9.6640625" customWidth="1"/>
    <col min="11009" max="11009" width="11.109375" customWidth="1"/>
    <col min="11010" max="11010" width="10.88671875" customWidth="1"/>
    <col min="11011" max="11011" width="10.6640625" customWidth="1"/>
    <col min="11012" max="11012" width="11" customWidth="1"/>
    <col min="11014" max="11014" width="9.6640625" customWidth="1"/>
    <col min="11265" max="11265" width="11.109375" customWidth="1"/>
    <col min="11266" max="11266" width="10.88671875" customWidth="1"/>
    <col min="11267" max="11267" width="10.6640625" customWidth="1"/>
    <col min="11268" max="11268" width="11" customWidth="1"/>
    <col min="11270" max="11270" width="9.6640625" customWidth="1"/>
    <col min="11521" max="11521" width="11.109375" customWidth="1"/>
    <col min="11522" max="11522" width="10.88671875" customWidth="1"/>
    <col min="11523" max="11523" width="10.6640625" customWidth="1"/>
    <col min="11524" max="11524" width="11" customWidth="1"/>
    <col min="11526" max="11526" width="9.6640625" customWidth="1"/>
    <col min="11777" max="11777" width="11.109375" customWidth="1"/>
    <col min="11778" max="11778" width="10.88671875" customWidth="1"/>
    <col min="11779" max="11779" width="10.6640625" customWidth="1"/>
    <col min="11780" max="11780" width="11" customWidth="1"/>
    <col min="11782" max="11782" width="9.6640625" customWidth="1"/>
    <col min="12033" max="12033" width="11.109375" customWidth="1"/>
    <col min="12034" max="12034" width="10.88671875" customWidth="1"/>
    <col min="12035" max="12035" width="10.6640625" customWidth="1"/>
    <col min="12036" max="12036" width="11" customWidth="1"/>
    <col min="12038" max="12038" width="9.6640625" customWidth="1"/>
    <col min="12289" max="12289" width="11.109375" customWidth="1"/>
    <col min="12290" max="12290" width="10.88671875" customWidth="1"/>
    <col min="12291" max="12291" width="10.6640625" customWidth="1"/>
    <col min="12292" max="12292" width="11" customWidth="1"/>
    <col min="12294" max="12294" width="9.6640625" customWidth="1"/>
    <col min="12545" max="12545" width="11.109375" customWidth="1"/>
    <col min="12546" max="12546" width="10.88671875" customWidth="1"/>
    <col min="12547" max="12547" width="10.6640625" customWidth="1"/>
    <col min="12548" max="12548" width="11" customWidth="1"/>
    <col min="12550" max="12550" width="9.6640625" customWidth="1"/>
    <col min="12801" max="12801" width="11.109375" customWidth="1"/>
    <col min="12802" max="12802" width="10.88671875" customWidth="1"/>
    <col min="12803" max="12803" width="10.6640625" customWidth="1"/>
    <col min="12804" max="12804" width="11" customWidth="1"/>
    <col min="12806" max="12806" width="9.6640625" customWidth="1"/>
    <col min="13057" max="13057" width="11.109375" customWidth="1"/>
    <col min="13058" max="13058" width="10.88671875" customWidth="1"/>
    <col min="13059" max="13059" width="10.6640625" customWidth="1"/>
    <col min="13060" max="13060" width="11" customWidth="1"/>
    <col min="13062" max="13062" width="9.6640625" customWidth="1"/>
    <col min="13313" max="13313" width="11.109375" customWidth="1"/>
    <col min="13314" max="13314" width="10.88671875" customWidth="1"/>
    <col min="13315" max="13315" width="10.6640625" customWidth="1"/>
    <col min="13316" max="13316" width="11" customWidth="1"/>
    <col min="13318" max="13318" width="9.6640625" customWidth="1"/>
    <col min="13569" max="13569" width="11.109375" customWidth="1"/>
    <col min="13570" max="13570" width="10.88671875" customWidth="1"/>
    <col min="13571" max="13571" width="10.6640625" customWidth="1"/>
    <col min="13572" max="13572" width="11" customWidth="1"/>
    <col min="13574" max="13574" width="9.6640625" customWidth="1"/>
    <col min="13825" max="13825" width="11.109375" customWidth="1"/>
    <col min="13826" max="13826" width="10.88671875" customWidth="1"/>
    <col min="13827" max="13827" width="10.6640625" customWidth="1"/>
    <col min="13828" max="13828" width="11" customWidth="1"/>
    <col min="13830" max="13830" width="9.6640625" customWidth="1"/>
    <col min="14081" max="14081" width="11.109375" customWidth="1"/>
    <col min="14082" max="14082" width="10.88671875" customWidth="1"/>
    <col min="14083" max="14083" width="10.6640625" customWidth="1"/>
    <col min="14084" max="14084" width="11" customWidth="1"/>
    <col min="14086" max="14086" width="9.6640625" customWidth="1"/>
    <col min="14337" max="14337" width="11.109375" customWidth="1"/>
    <col min="14338" max="14338" width="10.88671875" customWidth="1"/>
    <col min="14339" max="14339" width="10.6640625" customWidth="1"/>
    <col min="14340" max="14340" width="11" customWidth="1"/>
    <col min="14342" max="14342" width="9.6640625" customWidth="1"/>
    <col min="14593" max="14593" width="11.109375" customWidth="1"/>
    <col min="14594" max="14594" width="10.88671875" customWidth="1"/>
    <col min="14595" max="14595" width="10.6640625" customWidth="1"/>
    <col min="14596" max="14596" width="11" customWidth="1"/>
    <col min="14598" max="14598" width="9.6640625" customWidth="1"/>
    <col min="14849" max="14849" width="11.109375" customWidth="1"/>
    <col min="14850" max="14850" width="10.88671875" customWidth="1"/>
    <col min="14851" max="14851" width="10.6640625" customWidth="1"/>
    <col min="14852" max="14852" width="11" customWidth="1"/>
    <col min="14854" max="14854" width="9.6640625" customWidth="1"/>
    <col min="15105" max="15105" width="11.109375" customWidth="1"/>
    <col min="15106" max="15106" width="10.88671875" customWidth="1"/>
    <col min="15107" max="15107" width="10.6640625" customWidth="1"/>
    <col min="15108" max="15108" width="11" customWidth="1"/>
    <col min="15110" max="15110" width="9.6640625" customWidth="1"/>
    <col min="15361" max="15361" width="11.109375" customWidth="1"/>
    <col min="15362" max="15362" width="10.88671875" customWidth="1"/>
    <col min="15363" max="15363" width="10.6640625" customWidth="1"/>
    <col min="15364" max="15364" width="11" customWidth="1"/>
    <col min="15366" max="15366" width="9.6640625" customWidth="1"/>
    <col min="15617" max="15617" width="11.109375" customWidth="1"/>
    <col min="15618" max="15618" width="10.88671875" customWidth="1"/>
    <col min="15619" max="15619" width="10.6640625" customWidth="1"/>
    <col min="15620" max="15620" width="11" customWidth="1"/>
    <col min="15622" max="15622" width="9.6640625" customWidth="1"/>
    <col min="15873" max="15873" width="11.109375" customWidth="1"/>
    <col min="15874" max="15874" width="10.88671875" customWidth="1"/>
    <col min="15875" max="15875" width="10.6640625" customWidth="1"/>
    <col min="15876" max="15876" width="11" customWidth="1"/>
    <col min="15878" max="15878" width="9.6640625" customWidth="1"/>
    <col min="16129" max="16129" width="11.109375" customWidth="1"/>
    <col min="16130" max="16130" width="10.88671875" customWidth="1"/>
    <col min="16131" max="16131" width="10.6640625" customWidth="1"/>
    <col min="16132" max="16132" width="11" customWidth="1"/>
    <col min="16134" max="16134" width="9.6640625" customWidth="1"/>
  </cols>
  <sheetData>
    <row r="1" spans="1:10" x14ac:dyDescent="0.3">
      <c r="A1" s="1" t="s">
        <v>339</v>
      </c>
      <c r="B1" s="1"/>
    </row>
    <row r="2" spans="1:10" x14ac:dyDescent="0.3">
      <c r="A2" s="1" t="s">
        <v>340</v>
      </c>
      <c r="B2" s="1"/>
    </row>
    <row r="3" spans="1:10" x14ac:dyDescent="0.3">
      <c r="A3" s="1" t="s">
        <v>341</v>
      </c>
      <c r="B3" s="1"/>
    </row>
    <row r="4" spans="1:10" s="24" customFormat="1" x14ac:dyDescent="0.3">
      <c r="A4" s="52" t="s">
        <v>342</v>
      </c>
      <c r="B4" s="53"/>
    </row>
    <row r="5" spans="1:10" x14ac:dyDescent="0.3">
      <c r="A5" s="46" t="s">
        <v>343</v>
      </c>
      <c r="B5" s="40"/>
    </row>
    <row r="6" spans="1:10" x14ac:dyDescent="0.3">
      <c r="A6" s="46" t="s">
        <v>344</v>
      </c>
      <c r="B6" s="40"/>
      <c r="C6" s="40"/>
      <c r="D6" s="40"/>
      <c r="E6" s="40"/>
      <c r="F6" s="40"/>
      <c r="G6" s="54"/>
      <c r="H6" s="3"/>
    </row>
    <row r="7" spans="1:10" x14ac:dyDescent="0.3">
      <c r="A7" s="46" t="s">
        <v>345</v>
      </c>
      <c r="B7" s="40"/>
      <c r="C7" s="40"/>
      <c r="D7" s="40"/>
      <c r="E7" s="40"/>
      <c r="F7" s="40"/>
      <c r="G7" s="54"/>
      <c r="H7" s="3"/>
    </row>
    <row r="8" spans="1:10" x14ac:dyDescent="0.3">
      <c r="A8" s="1" t="s">
        <v>346</v>
      </c>
      <c r="B8" s="40"/>
      <c r="C8" s="40"/>
      <c r="D8" s="40"/>
      <c r="E8" s="40"/>
      <c r="F8" s="40"/>
      <c r="G8" s="54"/>
      <c r="H8" s="3"/>
    </row>
    <row r="9" spans="1:10" x14ac:dyDescent="0.3">
      <c r="A9" s="55" t="s">
        <v>347</v>
      </c>
      <c r="B9" s="40"/>
      <c r="C9" s="40"/>
      <c r="D9" s="40"/>
      <c r="E9" s="40"/>
      <c r="F9" s="40"/>
      <c r="G9" s="54"/>
      <c r="H9" s="3"/>
    </row>
    <row r="10" spans="1:10" x14ac:dyDescent="0.3">
      <c r="A10" s="55" t="s">
        <v>348</v>
      </c>
      <c r="B10" s="40"/>
      <c r="C10" s="40"/>
      <c r="D10" s="40"/>
      <c r="E10" s="40"/>
      <c r="F10" s="40"/>
      <c r="G10" s="54"/>
      <c r="H10" s="3"/>
    </row>
    <row r="11" spans="1:10" x14ac:dyDescent="0.3">
      <c r="A11" s="46"/>
      <c r="B11" s="40"/>
      <c r="C11" s="40"/>
      <c r="D11" s="40"/>
      <c r="E11" s="40"/>
      <c r="F11" s="40"/>
      <c r="G11" s="54"/>
      <c r="H11" s="3"/>
    </row>
    <row r="12" spans="1:10" x14ac:dyDescent="0.3">
      <c r="A12" s="49" t="s">
        <v>349</v>
      </c>
      <c r="B12" s="56">
        <v>0.1</v>
      </c>
      <c r="C12" s="56"/>
      <c r="D12" s="40"/>
      <c r="E12" s="40"/>
      <c r="F12" s="40"/>
      <c r="G12" s="3"/>
      <c r="H12" s="3"/>
    </row>
    <row r="13" spans="1:10" x14ac:dyDescent="0.3">
      <c r="A13" s="4" t="s">
        <v>350</v>
      </c>
      <c r="B13" s="56">
        <v>0.2</v>
      </c>
      <c r="C13" s="22"/>
      <c r="D13" s="3"/>
      <c r="E13" s="3"/>
      <c r="F13" s="3"/>
      <c r="G13" s="3"/>
      <c r="H13" s="3"/>
    </row>
    <row r="14" spans="1:10" x14ac:dyDescent="0.3">
      <c r="A14" s="50" t="s">
        <v>351</v>
      </c>
      <c r="B14" s="57">
        <v>0.05</v>
      </c>
      <c r="C14" s="22"/>
      <c r="D14" s="3"/>
      <c r="E14" s="3"/>
      <c r="F14" s="3"/>
      <c r="G14" s="3"/>
      <c r="H14" s="3"/>
      <c r="I14" s="3"/>
      <c r="J14" s="3"/>
    </row>
    <row r="15" spans="1:10" x14ac:dyDescent="0.3">
      <c r="A15" s="50"/>
      <c r="B15" s="57"/>
      <c r="C15" s="22"/>
      <c r="D15" s="3"/>
      <c r="E15" s="3"/>
      <c r="F15" s="3"/>
      <c r="G15" s="3"/>
      <c r="H15" s="3"/>
      <c r="I15" s="3"/>
      <c r="J15" s="3"/>
    </row>
    <row r="16" spans="1:10" x14ac:dyDescent="0.3">
      <c r="A16" s="50"/>
      <c r="B16" s="22"/>
      <c r="C16" s="22"/>
      <c r="D16" s="3"/>
      <c r="E16" s="3"/>
      <c r="F16" s="3"/>
      <c r="G16" s="3"/>
      <c r="H16" s="3"/>
      <c r="I16" s="3"/>
      <c r="J16" s="3"/>
    </row>
    <row r="17" spans="1:103" ht="16.2" x14ac:dyDescent="0.3">
      <c r="A17" s="50" t="s">
        <v>352</v>
      </c>
      <c r="B17" s="22">
        <f>B13-B14</f>
        <v>0.15000000000000002</v>
      </c>
      <c r="C17" s="22"/>
      <c r="D17" s="3"/>
      <c r="E17" s="3"/>
      <c r="F17" s="3"/>
      <c r="G17" s="3"/>
      <c r="H17" s="3"/>
      <c r="I17" s="3"/>
      <c r="J17" s="3"/>
    </row>
    <row r="18" spans="1:103" x14ac:dyDescent="0.3">
      <c r="A18" s="50" t="s">
        <v>353</v>
      </c>
      <c r="B18" s="22">
        <f>B12+B13-B14</f>
        <v>0.25000000000000006</v>
      </c>
      <c r="C18" s="22"/>
      <c r="D18" s="3"/>
      <c r="E18" s="3"/>
      <c r="F18" s="3"/>
      <c r="G18" s="3"/>
      <c r="H18" s="3"/>
      <c r="I18" s="3"/>
      <c r="J18" s="3"/>
    </row>
    <row r="19" spans="1:103" ht="16.2" x14ac:dyDescent="0.3">
      <c r="A19" s="50" t="s">
        <v>354</v>
      </c>
      <c r="B19" s="22">
        <f>1-B18</f>
        <v>0.75</v>
      </c>
      <c r="C19" s="22"/>
      <c r="D19" s="3"/>
      <c r="E19" s="3"/>
      <c r="F19" s="3"/>
      <c r="G19" s="3"/>
      <c r="H19" s="3"/>
      <c r="I19" s="3"/>
      <c r="J19" s="3"/>
    </row>
    <row r="20" spans="1:103" x14ac:dyDescent="0.3">
      <c r="A20" s="50" t="s">
        <v>355</v>
      </c>
      <c r="B20" s="4">
        <f>B14/B13</f>
        <v>0.25</v>
      </c>
      <c r="C20" s="4"/>
    </row>
    <row r="21" spans="1:103" x14ac:dyDescent="0.3">
      <c r="A21" s="4"/>
      <c r="B21" s="4"/>
      <c r="C21" s="4"/>
    </row>
    <row r="22" spans="1:103" x14ac:dyDescent="0.3">
      <c r="A22" s="4"/>
      <c r="B22" s="4"/>
      <c r="C22" s="4"/>
    </row>
    <row r="24" spans="1:103" s="24" customFormat="1" x14ac:dyDescent="0.3">
      <c r="A24" s="63"/>
      <c r="B24" s="63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</row>
    <row r="37" spans="1:103" x14ac:dyDescent="0.3"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</row>
    <row r="40" spans="1:103" x14ac:dyDescent="0.3"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</row>
    <row r="47" spans="1:103" x14ac:dyDescent="0.3">
      <c r="A47" s="30"/>
    </row>
  </sheetData>
  <mergeCells count="1">
    <mergeCell ref="A24:B2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1"/>
  <sheetViews>
    <sheetView workbookViewId="0">
      <selection activeCell="B17" sqref="B17"/>
    </sheetView>
  </sheetViews>
  <sheetFormatPr defaultRowHeight="14.4" x14ac:dyDescent="0.3"/>
  <cols>
    <col min="1" max="1" width="11.109375" customWidth="1"/>
    <col min="2" max="2" width="10.88671875" customWidth="1"/>
    <col min="3" max="3" width="7" customWidth="1"/>
    <col min="4" max="4" width="11.109375" customWidth="1"/>
    <col min="5" max="5" width="7.88671875" customWidth="1"/>
    <col min="6" max="6" width="9.6640625" customWidth="1"/>
    <col min="7" max="7" width="12.44140625" customWidth="1"/>
    <col min="8" max="8" width="12.6640625" bestFit="1" customWidth="1"/>
    <col min="10" max="10" width="10.44140625" bestFit="1" customWidth="1"/>
    <col min="12" max="12" width="9.44140625" bestFit="1" customWidth="1"/>
    <col min="16" max="16" width="9.44140625" bestFit="1" customWidth="1"/>
    <col min="257" max="257" width="11.109375" customWidth="1"/>
    <col min="258" max="258" width="10.88671875" customWidth="1"/>
    <col min="259" max="259" width="7" customWidth="1"/>
    <col min="260" max="260" width="11.109375" customWidth="1"/>
    <col min="261" max="261" width="7.88671875" customWidth="1"/>
    <col min="262" max="262" width="9.6640625" customWidth="1"/>
    <col min="263" max="263" width="12.44140625" customWidth="1"/>
    <col min="264" max="264" width="12.6640625" bestFit="1" customWidth="1"/>
    <col min="266" max="266" width="10.44140625" bestFit="1" customWidth="1"/>
    <col min="268" max="268" width="9.44140625" bestFit="1" customWidth="1"/>
    <col min="272" max="272" width="9.44140625" bestFit="1" customWidth="1"/>
    <col min="513" max="513" width="11.109375" customWidth="1"/>
    <col min="514" max="514" width="10.88671875" customWidth="1"/>
    <col min="515" max="515" width="7" customWidth="1"/>
    <col min="516" max="516" width="11.109375" customWidth="1"/>
    <col min="517" max="517" width="7.88671875" customWidth="1"/>
    <col min="518" max="518" width="9.6640625" customWidth="1"/>
    <col min="519" max="519" width="12.44140625" customWidth="1"/>
    <col min="520" max="520" width="12.6640625" bestFit="1" customWidth="1"/>
    <col min="522" max="522" width="10.44140625" bestFit="1" customWidth="1"/>
    <col min="524" max="524" width="9.44140625" bestFit="1" customWidth="1"/>
    <col min="528" max="528" width="9.44140625" bestFit="1" customWidth="1"/>
    <col min="769" max="769" width="11.109375" customWidth="1"/>
    <col min="770" max="770" width="10.88671875" customWidth="1"/>
    <col min="771" max="771" width="7" customWidth="1"/>
    <col min="772" max="772" width="11.109375" customWidth="1"/>
    <col min="773" max="773" width="7.88671875" customWidth="1"/>
    <col min="774" max="774" width="9.6640625" customWidth="1"/>
    <col min="775" max="775" width="12.44140625" customWidth="1"/>
    <col min="776" max="776" width="12.6640625" bestFit="1" customWidth="1"/>
    <col min="778" max="778" width="10.44140625" bestFit="1" customWidth="1"/>
    <col min="780" max="780" width="9.44140625" bestFit="1" customWidth="1"/>
    <col min="784" max="784" width="9.44140625" bestFit="1" customWidth="1"/>
    <col min="1025" max="1025" width="11.109375" customWidth="1"/>
    <col min="1026" max="1026" width="10.88671875" customWidth="1"/>
    <col min="1027" max="1027" width="7" customWidth="1"/>
    <col min="1028" max="1028" width="11.109375" customWidth="1"/>
    <col min="1029" max="1029" width="7.88671875" customWidth="1"/>
    <col min="1030" max="1030" width="9.6640625" customWidth="1"/>
    <col min="1031" max="1031" width="12.44140625" customWidth="1"/>
    <col min="1032" max="1032" width="12.6640625" bestFit="1" customWidth="1"/>
    <col min="1034" max="1034" width="10.44140625" bestFit="1" customWidth="1"/>
    <col min="1036" max="1036" width="9.44140625" bestFit="1" customWidth="1"/>
    <col min="1040" max="1040" width="9.44140625" bestFit="1" customWidth="1"/>
    <col min="1281" max="1281" width="11.109375" customWidth="1"/>
    <col min="1282" max="1282" width="10.88671875" customWidth="1"/>
    <col min="1283" max="1283" width="7" customWidth="1"/>
    <col min="1284" max="1284" width="11.109375" customWidth="1"/>
    <col min="1285" max="1285" width="7.88671875" customWidth="1"/>
    <col min="1286" max="1286" width="9.6640625" customWidth="1"/>
    <col min="1287" max="1287" width="12.44140625" customWidth="1"/>
    <col min="1288" max="1288" width="12.6640625" bestFit="1" customWidth="1"/>
    <col min="1290" max="1290" width="10.44140625" bestFit="1" customWidth="1"/>
    <col min="1292" max="1292" width="9.44140625" bestFit="1" customWidth="1"/>
    <col min="1296" max="1296" width="9.44140625" bestFit="1" customWidth="1"/>
    <col min="1537" max="1537" width="11.109375" customWidth="1"/>
    <col min="1538" max="1538" width="10.88671875" customWidth="1"/>
    <col min="1539" max="1539" width="7" customWidth="1"/>
    <col min="1540" max="1540" width="11.109375" customWidth="1"/>
    <col min="1541" max="1541" width="7.88671875" customWidth="1"/>
    <col min="1542" max="1542" width="9.6640625" customWidth="1"/>
    <col min="1543" max="1543" width="12.44140625" customWidth="1"/>
    <col min="1544" max="1544" width="12.6640625" bestFit="1" customWidth="1"/>
    <col min="1546" max="1546" width="10.44140625" bestFit="1" customWidth="1"/>
    <col min="1548" max="1548" width="9.44140625" bestFit="1" customWidth="1"/>
    <col min="1552" max="1552" width="9.44140625" bestFit="1" customWidth="1"/>
    <col min="1793" max="1793" width="11.109375" customWidth="1"/>
    <col min="1794" max="1794" width="10.88671875" customWidth="1"/>
    <col min="1795" max="1795" width="7" customWidth="1"/>
    <col min="1796" max="1796" width="11.109375" customWidth="1"/>
    <col min="1797" max="1797" width="7.88671875" customWidth="1"/>
    <col min="1798" max="1798" width="9.6640625" customWidth="1"/>
    <col min="1799" max="1799" width="12.44140625" customWidth="1"/>
    <col min="1800" max="1800" width="12.6640625" bestFit="1" customWidth="1"/>
    <col min="1802" max="1802" width="10.44140625" bestFit="1" customWidth="1"/>
    <col min="1804" max="1804" width="9.44140625" bestFit="1" customWidth="1"/>
    <col min="1808" max="1808" width="9.44140625" bestFit="1" customWidth="1"/>
    <col min="2049" max="2049" width="11.109375" customWidth="1"/>
    <col min="2050" max="2050" width="10.88671875" customWidth="1"/>
    <col min="2051" max="2051" width="7" customWidth="1"/>
    <col min="2052" max="2052" width="11.109375" customWidth="1"/>
    <col min="2053" max="2053" width="7.88671875" customWidth="1"/>
    <col min="2054" max="2054" width="9.6640625" customWidth="1"/>
    <col min="2055" max="2055" width="12.44140625" customWidth="1"/>
    <col min="2056" max="2056" width="12.6640625" bestFit="1" customWidth="1"/>
    <col min="2058" max="2058" width="10.44140625" bestFit="1" customWidth="1"/>
    <col min="2060" max="2060" width="9.44140625" bestFit="1" customWidth="1"/>
    <col min="2064" max="2064" width="9.44140625" bestFit="1" customWidth="1"/>
    <col min="2305" max="2305" width="11.109375" customWidth="1"/>
    <col min="2306" max="2306" width="10.88671875" customWidth="1"/>
    <col min="2307" max="2307" width="7" customWidth="1"/>
    <col min="2308" max="2308" width="11.109375" customWidth="1"/>
    <col min="2309" max="2309" width="7.88671875" customWidth="1"/>
    <col min="2310" max="2310" width="9.6640625" customWidth="1"/>
    <col min="2311" max="2311" width="12.44140625" customWidth="1"/>
    <col min="2312" max="2312" width="12.6640625" bestFit="1" customWidth="1"/>
    <col min="2314" max="2314" width="10.44140625" bestFit="1" customWidth="1"/>
    <col min="2316" max="2316" width="9.44140625" bestFit="1" customWidth="1"/>
    <col min="2320" max="2320" width="9.44140625" bestFit="1" customWidth="1"/>
    <col min="2561" max="2561" width="11.109375" customWidth="1"/>
    <col min="2562" max="2562" width="10.88671875" customWidth="1"/>
    <col min="2563" max="2563" width="7" customWidth="1"/>
    <col min="2564" max="2564" width="11.109375" customWidth="1"/>
    <col min="2565" max="2565" width="7.88671875" customWidth="1"/>
    <col min="2566" max="2566" width="9.6640625" customWidth="1"/>
    <col min="2567" max="2567" width="12.44140625" customWidth="1"/>
    <col min="2568" max="2568" width="12.6640625" bestFit="1" customWidth="1"/>
    <col min="2570" max="2570" width="10.44140625" bestFit="1" customWidth="1"/>
    <col min="2572" max="2572" width="9.44140625" bestFit="1" customWidth="1"/>
    <col min="2576" max="2576" width="9.44140625" bestFit="1" customWidth="1"/>
    <col min="2817" max="2817" width="11.109375" customWidth="1"/>
    <col min="2818" max="2818" width="10.88671875" customWidth="1"/>
    <col min="2819" max="2819" width="7" customWidth="1"/>
    <col min="2820" max="2820" width="11.109375" customWidth="1"/>
    <col min="2821" max="2821" width="7.88671875" customWidth="1"/>
    <col min="2822" max="2822" width="9.6640625" customWidth="1"/>
    <col min="2823" max="2823" width="12.44140625" customWidth="1"/>
    <col min="2824" max="2824" width="12.6640625" bestFit="1" customWidth="1"/>
    <col min="2826" max="2826" width="10.44140625" bestFit="1" customWidth="1"/>
    <col min="2828" max="2828" width="9.44140625" bestFit="1" customWidth="1"/>
    <col min="2832" max="2832" width="9.44140625" bestFit="1" customWidth="1"/>
    <col min="3073" max="3073" width="11.109375" customWidth="1"/>
    <col min="3074" max="3074" width="10.88671875" customWidth="1"/>
    <col min="3075" max="3075" width="7" customWidth="1"/>
    <col min="3076" max="3076" width="11.109375" customWidth="1"/>
    <col min="3077" max="3077" width="7.88671875" customWidth="1"/>
    <col min="3078" max="3078" width="9.6640625" customWidth="1"/>
    <col min="3079" max="3079" width="12.44140625" customWidth="1"/>
    <col min="3080" max="3080" width="12.6640625" bestFit="1" customWidth="1"/>
    <col min="3082" max="3082" width="10.44140625" bestFit="1" customWidth="1"/>
    <col min="3084" max="3084" width="9.44140625" bestFit="1" customWidth="1"/>
    <col min="3088" max="3088" width="9.44140625" bestFit="1" customWidth="1"/>
    <col min="3329" max="3329" width="11.109375" customWidth="1"/>
    <col min="3330" max="3330" width="10.88671875" customWidth="1"/>
    <col min="3331" max="3331" width="7" customWidth="1"/>
    <col min="3332" max="3332" width="11.109375" customWidth="1"/>
    <col min="3333" max="3333" width="7.88671875" customWidth="1"/>
    <col min="3334" max="3334" width="9.6640625" customWidth="1"/>
    <col min="3335" max="3335" width="12.44140625" customWidth="1"/>
    <col min="3336" max="3336" width="12.6640625" bestFit="1" customWidth="1"/>
    <col min="3338" max="3338" width="10.44140625" bestFit="1" customWidth="1"/>
    <col min="3340" max="3340" width="9.44140625" bestFit="1" customWidth="1"/>
    <col min="3344" max="3344" width="9.44140625" bestFit="1" customWidth="1"/>
    <col min="3585" max="3585" width="11.109375" customWidth="1"/>
    <col min="3586" max="3586" width="10.88671875" customWidth="1"/>
    <col min="3587" max="3587" width="7" customWidth="1"/>
    <col min="3588" max="3588" width="11.109375" customWidth="1"/>
    <col min="3589" max="3589" width="7.88671875" customWidth="1"/>
    <col min="3590" max="3590" width="9.6640625" customWidth="1"/>
    <col min="3591" max="3591" width="12.44140625" customWidth="1"/>
    <col min="3592" max="3592" width="12.6640625" bestFit="1" customWidth="1"/>
    <col min="3594" max="3594" width="10.44140625" bestFit="1" customWidth="1"/>
    <col min="3596" max="3596" width="9.44140625" bestFit="1" customWidth="1"/>
    <col min="3600" max="3600" width="9.44140625" bestFit="1" customWidth="1"/>
    <col min="3841" max="3841" width="11.109375" customWidth="1"/>
    <col min="3842" max="3842" width="10.88671875" customWidth="1"/>
    <col min="3843" max="3843" width="7" customWidth="1"/>
    <col min="3844" max="3844" width="11.109375" customWidth="1"/>
    <col min="3845" max="3845" width="7.88671875" customWidth="1"/>
    <col min="3846" max="3846" width="9.6640625" customWidth="1"/>
    <col min="3847" max="3847" width="12.44140625" customWidth="1"/>
    <col min="3848" max="3848" width="12.6640625" bestFit="1" customWidth="1"/>
    <col min="3850" max="3850" width="10.44140625" bestFit="1" customWidth="1"/>
    <col min="3852" max="3852" width="9.44140625" bestFit="1" customWidth="1"/>
    <col min="3856" max="3856" width="9.44140625" bestFit="1" customWidth="1"/>
    <col min="4097" max="4097" width="11.109375" customWidth="1"/>
    <col min="4098" max="4098" width="10.88671875" customWidth="1"/>
    <col min="4099" max="4099" width="7" customWidth="1"/>
    <col min="4100" max="4100" width="11.109375" customWidth="1"/>
    <col min="4101" max="4101" width="7.88671875" customWidth="1"/>
    <col min="4102" max="4102" width="9.6640625" customWidth="1"/>
    <col min="4103" max="4103" width="12.44140625" customWidth="1"/>
    <col min="4104" max="4104" width="12.6640625" bestFit="1" customWidth="1"/>
    <col min="4106" max="4106" width="10.44140625" bestFit="1" customWidth="1"/>
    <col min="4108" max="4108" width="9.44140625" bestFit="1" customWidth="1"/>
    <col min="4112" max="4112" width="9.44140625" bestFit="1" customWidth="1"/>
    <col min="4353" max="4353" width="11.109375" customWidth="1"/>
    <col min="4354" max="4354" width="10.88671875" customWidth="1"/>
    <col min="4355" max="4355" width="7" customWidth="1"/>
    <col min="4356" max="4356" width="11.109375" customWidth="1"/>
    <col min="4357" max="4357" width="7.88671875" customWidth="1"/>
    <col min="4358" max="4358" width="9.6640625" customWidth="1"/>
    <col min="4359" max="4359" width="12.44140625" customWidth="1"/>
    <col min="4360" max="4360" width="12.6640625" bestFit="1" customWidth="1"/>
    <col min="4362" max="4362" width="10.44140625" bestFit="1" customWidth="1"/>
    <col min="4364" max="4364" width="9.44140625" bestFit="1" customWidth="1"/>
    <col min="4368" max="4368" width="9.44140625" bestFit="1" customWidth="1"/>
    <col min="4609" max="4609" width="11.109375" customWidth="1"/>
    <col min="4610" max="4610" width="10.88671875" customWidth="1"/>
    <col min="4611" max="4611" width="7" customWidth="1"/>
    <col min="4612" max="4612" width="11.109375" customWidth="1"/>
    <col min="4613" max="4613" width="7.88671875" customWidth="1"/>
    <col min="4614" max="4614" width="9.6640625" customWidth="1"/>
    <col min="4615" max="4615" width="12.44140625" customWidth="1"/>
    <col min="4616" max="4616" width="12.6640625" bestFit="1" customWidth="1"/>
    <col min="4618" max="4618" width="10.44140625" bestFit="1" customWidth="1"/>
    <col min="4620" max="4620" width="9.44140625" bestFit="1" customWidth="1"/>
    <col min="4624" max="4624" width="9.44140625" bestFit="1" customWidth="1"/>
    <col min="4865" max="4865" width="11.109375" customWidth="1"/>
    <col min="4866" max="4866" width="10.88671875" customWidth="1"/>
    <col min="4867" max="4867" width="7" customWidth="1"/>
    <col min="4868" max="4868" width="11.109375" customWidth="1"/>
    <col min="4869" max="4869" width="7.88671875" customWidth="1"/>
    <col min="4870" max="4870" width="9.6640625" customWidth="1"/>
    <col min="4871" max="4871" width="12.44140625" customWidth="1"/>
    <col min="4872" max="4872" width="12.6640625" bestFit="1" customWidth="1"/>
    <col min="4874" max="4874" width="10.44140625" bestFit="1" customWidth="1"/>
    <col min="4876" max="4876" width="9.44140625" bestFit="1" customWidth="1"/>
    <col min="4880" max="4880" width="9.44140625" bestFit="1" customWidth="1"/>
    <col min="5121" max="5121" width="11.109375" customWidth="1"/>
    <col min="5122" max="5122" width="10.88671875" customWidth="1"/>
    <col min="5123" max="5123" width="7" customWidth="1"/>
    <col min="5124" max="5124" width="11.109375" customWidth="1"/>
    <col min="5125" max="5125" width="7.88671875" customWidth="1"/>
    <col min="5126" max="5126" width="9.6640625" customWidth="1"/>
    <col min="5127" max="5127" width="12.44140625" customWidth="1"/>
    <col min="5128" max="5128" width="12.6640625" bestFit="1" customWidth="1"/>
    <col min="5130" max="5130" width="10.44140625" bestFit="1" customWidth="1"/>
    <col min="5132" max="5132" width="9.44140625" bestFit="1" customWidth="1"/>
    <col min="5136" max="5136" width="9.44140625" bestFit="1" customWidth="1"/>
    <col min="5377" max="5377" width="11.109375" customWidth="1"/>
    <col min="5378" max="5378" width="10.88671875" customWidth="1"/>
    <col min="5379" max="5379" width="7" customWidth="1"/>
    <col min="5380" max="5380" width="11.109375" customWidth="1"/>
    <col min="5381" max="5381" width="7.88671875" customWidth="1"/>
    <col min="5382" max="5382" width="9.6640625" customWidth="1"/>
    <col min="5383" max="5383" width="12.44140625" customWidth="1"/>
    <col min="5384" max="5384" width="12.6640625" bestFit="1" customWidth="1"/>
    <col min="5386" max="5386" width="10.44140625" bestFit="1" customWidth="1"/>
    <col min="5388" max="5388" width="9.44140625" bestFit="1" customWidth="1"/>
    <col min="5392" max="5392" width="9.44140625" bestFit="1" customWidth="1"/>
    <col min="5633" max="5633" width="11.109375" customWidth="1"/>
    <col min="5634" max="5634" width="10.88671875" customWidth="1"/>
    <col min="5635" max="5635" width="7" customWidth="1"/>
    <col min="5636" max="5636" width="11.109375" customWidth="1"/>
    <col min="5637" max="5637" width="7.88671875" customWidth="1"/>
    <col min="5638" max="5638" width="9.6640625" customWidth="1"/>
    <col min="5639" max="5639" width="12.44140625" customWidth="1"/>
    <col min="5640" max="5640" width="12.6640625" bestFit="1" customWidth="1"/>
    <col min="5642" max="5642" width="10.44140625" bestFit="1" customWidth="1"/>
    <col min="5644" max="5644" width="9.44140625" bestFit="1" customWidth="1"/>
    <col min="5648" max="5648" width="9.44140625" bestFit="1" customWidth="1"/>
    <col min="5889" max="5889" width="11.109375" customWidth="1"/>
    <col min="5890" max="5890" width="10.88671875" customWidth="1"/>
    <col min="5891" max="5891" width="7" customWidth="1"/>
    <col min="5892" max="5892" width="11.109375" customWidth="1"/>
    <col min="5893" max="5893" width="7.88671875" customWidth="1"/>
    <col min="5894" max="5894" width="9.6640625" customWidth="1"/>
    <col min="5895" max="5895" width="12.44140625" customWidth="1"/>
    <col min="5896" max="5896" width="12.6640625" bestFit="1" customWidth="1"/>
    <col min="5898" max="5898" width="10.44140625" bestFit="1" customWidth="1"/>
    <col min="5900" max="5900" width="9.44140625" bestFit="1" customWidth="1"/>
    <col min="5904" max="5904" width="9.44140625" bestFit="1" customWidth="1"/>
    <col min="6145" max="6145" width="11.109375" customWidth="1"/>
    <col min="6146" max="6146" width="10.88671875" customWidth="1"/>
    <col min="6147" max="6147" width="7" customWidth="1"/>
    <col min="6148" max="6148" width="11.109375" customWidth="1"/>
    <col min="6149" max="6149" width="7.88671875" customWidth="1"/>
    <col min="6150" max="6150" width="9.6640625" customWidth="1"/>
    <col min="6151" max="6151" width="12.44140625" customWidth="1"/>
    <col min="6152" max="6152" width="12.6640625" bestFit="1" customWidth="1"/>
    <col min="6154" max="6154" width="10.44140625" bestFit="1" customWidth="1"/>
    <col min="6156" max="6156" width="9.44140625" bestFit="1" customWidth="1"/>
    <col min="6160" max="6160" width="9.44140625" bestFit="1" customWidth="1"/>
    <col min="6401" max="6401" width="11.109375" customWidth="1"/>
    <col min="6402" max="6402" width="10.88671875" customWidth="1"/>
    <col min="6403" max="6403" width="7" customWidth="1"/>
    <col min="6404" max="6404" width="11.109375" customWidth="1"/>
    <col min="6405" max="6405" width="7.88671875" customWidth="1"/>
    <col min="6406" max="6406" width="9.6640625" customWidth="1"/>
    <col min="6407" max="6407" width="12.44140625" customWidth="1"/>
    <col min="6408" max="6408" width="12.6640625" bestFit="1" customWidth="1"/>
    <col min="6410" max="6410" width="10.44140625" bestFit="1" customWidth="1"/>
    <col min="6412" max="6412" width="9.44140625" bestFit="1" customWidth="1"/>
    <col min="6416" max="6416" width="9.44140625" bestFit="1" customWidth="1"/>
    <col min="6657" max="6657" width="11.109375" customWidth="1"/>
    <col min="6658" max="6658" width="10.88671875" customWidth="1"/>
    <col min="6659" max="6659" width="7" customWidth="1"/>
    <col min="6660" max="6660" width="11.109375" customWidth="1"/>
    <col min="6661" max="6661" width="7.88671875" customWidth="1"/>
    <col min="6662" max="6662" width="9.6640625" customWidth="1"/>
    <col min="6663" max="6663" width="12.44140625" customWidth="1"/>
    <col min="6664" max="6664" width="12.6640625" bestFit="1" customWidth="1"/>
    <col min="6666" max="6666" width="10.44140625" bestFit="1" customWidth="1"/>
    <col min="6668" max="6668" width="9.44140625" bestFit="1" customWidth="1"/>
    <col min="6672" max="6672" width="9.44140625" bestFit="1" customWidth="1"/>
    <col min="6913" max="6913" width="11.109375" customWidth="1"/>
    <col min="6914" max="6914" width="10.88671875" customWidth="1"/>
    <col min="6915" max="6915" width="7" customWidth="1"/>
    <col min="6916" max="6916" width="11.109375" customWidth="1"/>
    <col min="6917" max="6917" width="7.88671875" customWidth="1"/>
    <col min="6918" max="6918" width="9.6640625" customWidth="1"/>
    <col min="6919" max="6919" width="12.44140625" customWidth="1"/>
    <col min="6920" max="6920" width="12.6640625" bestFit="1" customWidth="1"/>
    <col min="6922" max="6922" width="10.44140625" bestFit="1" customWidth="1"/>
    <col min="6924" max="6924" width="9.44140625" bestFit="1" customWidth="1"/>
    <col min="6928" max="6928" width="9.44140625" bestFit="1" customWidth="1"/>
    <col min="7169" max="7169" width="11.109375" customWidth="1"/>
    <col min="7170" max="7170" width="10.88671875" customWidth="1"/>
    <col min="7171" max="7171" width="7" customWidth="1"/>
    <col min="7172" max="7172" width="11.109375" customWidth="1"/>
    <col min="7173" max="7173" width="7.88671875" customWidth="1"/>
    <col min="7174" max="7174" width="9.6640625" customWidth="1"/>
    <col min="7175" max="7175" width="12.44140625" customWidth="1"/>
    <col min="7176" max="7176" width="12.6640625" bestFit="1" customWidth="1"/>
    <col min="7178" max="7178" width="10.44140625" bestFit="1" customWidth="1"/>
    <col min="7180" max="7180" width="9.44140625" bestFit="1" customWidth="1"/>
    <col min="7184" max="7184" width="9.44140625" bestFit="1" customWidth="1"/>
    <col min="7425" max="7425" width="11.109375" customWidth="1"/>
    <col min="7426" max="7426" width="10.88671875" customWidth="1"/>
    <col min="7427" max="7427" width="7" customWidth="1"/>
    <col min="7428" max="7428" width="11.109375" customWidth="1"/>
    <col min="7429" max="7429" width="7.88671875" customWidth="1"/>
    <col min="7430" max="7430" width="9.6640625" customWidth="1"/>
    <col min="7431" max="7431" width="12.44140625" customWidth="1"/>
    <col min="7432" max="7432" width="12.6640625" bestFit="1" customWidth="1"/>
    <col min="7434" max="7434" width="10.44140625" bestFit="1" customWidth="1"/>
    <col min="7436" max="7436" width="9.44140625" bestFit="1" customWidth="1"/>
    <col min="7440" max="7440" width="9.44140625" bestFit="1" customWidth="1"/>
    <col min="7681" max="7681" width="11.109375" customWidth="1"/>
    <col min="7682" max="7682" width="10.88671875" customWidth="1"/>
    <col min="7683" max="7683" width="7" customWidth="1"/>
    <col min="7684" max="7684" width="11.109375" customWidth="1"/>
    <col min="7685" max="7685" width="7.88671875" customWidth="1"/>
    <col min="7686" max="7686" width="9.6640625" customWidth="1"/>
    <col min="7687" max="7687" width="12.44140625" customWidth="1"/>
    <col min="7688" max="7688" width="12.6640625" bestFit="1" customWidth="1"/>
    <col min="7690" max="7690" width="10.44140625" bestFit="1" customWidth="1"/>
    <col min="7692" max="7692" width="9.44140625" bestFit="1" customWidth="1"/>
    <col min="7696" max="7696" width="9.44140625" bestFit="1" customWidth="1"/>
    <col min="7937" max="7937" width="11.109375" customWidth="1"/>
    <col min="7938" max="7938" width="10.88671875" customWidth="1"/>
    <col min="7939" max="7939" width="7" customWidth="1"/>
    <col min="7940" max="7940" width="11.109375" customWidth="1"/>
    <col min="7941" max="7941" width="7.88671875" customWidth="1"/>
    <col min="7942" max="7942" width="9.6640625" customWidth="1"/>
    <col min="7943" max="7943" width="12.44140625" customWidth="1"/>
    <col min="7944" max="7944" width="12.6640625" bestFit="1" customWidth="1"/>
    <col min="7946" max="7946" width="10.44140625" bestFit="1" customWidth="1"/>
    <col min="7948" max="7948" width="9.44140625" bestFit="1" customWidth="1"/>
    <col min="7952" max="7952" width="9.44140625" bestFit="1" customWidth="1"/>
    <col min="8193" max="8193" width="11.109375" customWidth="1"/>
    <col min="8194" max="8194" width="10.88671875" customWidth="1"/>
    <col min="8195" max="8195" width="7" customWidth="1"/>
    <col min="8196" max="8196" width="11.109375" customWidth="1"/>
    <col min="8197" max="8197" width="7.88671875" customWidth="1"/>
    <col min="8198" max="8198" width="9.6640625" customWidth="1"/>
    <col min="8199" max="8199" width="12.44140625" customWidth="1"/>
    <col min="8200" max="8200" width="12.6640625" bestFit="1" customWidth="1"/>
    <col min="8202" max="8202" width="10.44140625" bestFit="1" customWidth="1"/>
    <col min="8204" max="8204" width="9.44140625" bestFit="1" customWidth="1"/>
    <col min="8208" max="8208" width="9.44140625" bestFit="1" customWidth="1"/>
    <col min="8449" max="8449" width="11.109375" customWidth="1"/>
    <col min="8450" max="8450" width="10.88671875" customWidth="1"/>
    <col min="8451" max="8451" width="7" customWidth="1"/>
    <col min="8452" max="8452" width="11.109375" customWidth="1"/>
    <col min="8453" max="8453" width="7.88671875" customWidth="1"/>
    <col min="8454" max="8454" width="9.6640625" customWidth="1"/>
    <col min="8455" max="8455" width="12.44140625" customWidth="1"/>
    <col min="8456" max="8456" width="12.6640625" bestFit="1" customWidth="1"/>
    <col min="8458" max="8458" width="10.44140625" bestFit="1" customWidth="1"/>
    <col min="8460" max="8460" width="9.44140625" bestFit="1" customWidth="1"/>
    <col min="8464" max="8464" width="9.44140625" bestFit="1" customWidth="1"/>
    <col min="8705" max="8705" width="11.109375" customWidth="1"/>
    <col min="8706" max="8706" width="10.88671875" customWidth="1"/>
    <col min="8707" max="8707" width="7" customWidth="1"/>
    <col min="8708" max="8708" width="11.109375" customWidth="1"/>
    <col min="8709" max="8709" width="7.88671875" customWidth="1"/>
    <col min="8710" max="8710" width="9.6640625" customWidth="1"/>
    <col min="8711" max="8711" width="12.44140625" customWidth="1"/>
    <col min="8712" max="8712" width="12.6640625" bestFit="1" customWidth="1"/>
    <col min="8714" max="8714" width="10.44140625" bestFit="1" customWidth="1"/>
    <col min="8716" max="8716" width="9.44140625" bestFit="1" customWidth="1"/>
    <col min="8720" max="8720" width="9.44140625" bestFit="1" customWidth="1"/>
    <col min="8961" max="8961" width="11.109375" customWidth="1"/>
    <col min="8962" max="8962" width="10.88671875" customWidth="1"/>
    <col min="8963" max="8963" width="7" customWidth="1"/>
    <col min="8964" max="8964" width="11.109375" customWidth="1"/>
    <col min="8965" max="8965" width="7.88671875" customWidth="1"/>
    <col min="8966" max="8966" width="9.6640625" customWidth="1"/>
    <col min="8967" max="8967" width="12.44140625" customWidth="1"/>
    <col min="8968" max="8968" width="12.6640625" bestFit="1" customWidth="1"/>
    <col min="8970" max="8970" width="10.44140625" bestFit="1" customWidth="1"/>
    <col min="8972" max="8972" width="9.44140625" bestFit="1" customWidth="1"/>
    <col min="8976" max="8976" width="9.44140625" bestFit="1" customWidth="1"/>
    <col min="9217" max="9217" width="11.109375" customWidth="1"/>
    <col min="9218" max="9218" width="10.88671875" customWidth="1"/>
    <col min="9219" max="9219" width="7" customWidth="1"/>
    <col min="9220" max="9220" width="11.109375" customWidth="1"/>
    <col min="9221" max="9221" width="7.88671875" customWidth="1"/>
    <col min="9222" max="9222" width="9.6640625" customWidth="1"/>
    <col min="9223" max="9223" width="12.44140625" customWidth="1"/>
    <col min="9224" max="9224" width="12.6640625" bestFit="1" customWidth="1"/>
    <col min="9226" max="9226" width="10.44140625" bestFit="1" customWidth="1"/>
    <col min="9228" max="9228" width="9.44140625" bestFit="1" customWidth="1"/>
    <col min="9232" max="9232" width="9.44140625" bestFit="1" customWidth="1"/>
    <col min="9473" max="9473" width="11.109375" customWidth="1"/>
    <col min="9474" max="9474" width="10.88671875" customWidth="1"/>
    <col min="9475" max="9475" width="7" customWidth="1"/>
    <col min="9476" max="9476" width="11.109375" customWidth="1"/>
    <col min="9477" max="9477" width="7.88671875" customWidth="1"/>
    <col min="9478" max="9478" width="9.6640625" customWidth="1"/>
    <col min="9479" max="9479" width="12.44140625" customWidth="1"/>
    <col min="9480" max="9480" width="12.6640625" bestFit="1" customWidth="1"/>
    <col min="9482" max="9482" width="10.44140625" bestFit="1" customWidth="1"/>
    <col min="9484" max="9484" width="9.44140625" bestFit="1" customWidth="1"/>
    <col min="9488" max="9488" width="9.44140625" bestFit="1" customWidth="1"/>
    <col min="9729" max="9729" width="11.109375" customWidth="1"/>
    <col min="9730" max="9730" width="10.88671875" customWidth="1"/>
    <col min="9731" max="9731" width="7" customWidth="1"/>
    <col min="9732" max="9732" width="11.109375" customWidth="1"/>
    <col min="9733" max="9733" width="7.88671875" customWidth="1"/>
    <col min="9734" max="9734" width="9.6640625" customWidth="1"/>
    <col min="9735" max="9735" width="12.44140625" customWidth="1"/>
    <col min="9736" max="9736" width="12.6640625" bestFit="1" customWidth="1"/>
    <col min="9738" max="9738" width="10.44140625" bestFit="1" customWidth="1"/>
    <col min="9740" max="9740" width="9.44140625" bestFit="1" customWidth="1"/>
    <col min="9744" max="9744" width="9.44140625" bestFit="1" customWidth="1"/>
    <col min="9985" max="9985" width="11.109375" customWidth="1"/>
    <col min="9986" max="9986" width="10.88671875" customWidth="1"/>
    <col min="9987" max="9987" width="7" customWidth="1"/>
    <col min="9988" max="9988" width="11.109375" customWidth="1"/>
    <col min="9989" max="9989" width="7.88671875" customWidth="1"/>
    <col min="9990" max="9990" width="9.6640625" customWidth="1"/>
    <col min="9991" max="9991" width="12.44140625" customWidth="1"/>
    <col min="9992" max="9992" width="12.6640625" bestFit="1" customWidth="1"/>
    <col min="9994" max="9994" width="10.44140625" bestFit="1" customWidth="1"/>
    <col min="9996" max="9996" width="9.44140625" bestFit="1" customWidth="1"/>
    <col min="10000" max="10000" width="9.44140625" bestFit="1" customWidth="1"/>
    <col min="10241" max="10241" width="11.109375" customWidth="1"/>
    <col min="10242" max="10242" width="10.88671875" customWidth="1"/>
    <col min="10243" max="10243" width="7" customWidth="1"/>
    <col min="10244" max="10244" width="11.109375" customWidth="1"/>
    <col min="10245" max="10245" width="7.88671875" customWidth="1"/>
    <col min="10246" max="10246" width="9.6640625" customWidth="1"/>
    <col min="10247" max="10247" width="12.44140625" customWidth="1"/>
    <col min="10248" max="10248" width="12.6640625" bestFit="1" customWidth="1"/>
    <col min="10250" max="10250" width="10.44140625" bestFit="1" customWidth="1"/>
    <col min="10252" max="10252" width="9.44140625" bestFit="1" customWidth="1"/>
    <col min="10256" max="10256" width="9.44140625" bestFit="1" customWidth="1"/>
    <col min="10497" max="10497" width="11.109375" customWidth="1"/>
    <col min="10498" max="10498" width="10.88671875" customWidth="1"/>
    <col min="10499" max="10499" width="7" customWidth="1"/>
    <col min="10500" max="10500" width="11.109375" customWidth="1"/>
    <col min="10501" max="10501" width="7.88671875" customWidth="1"/>
    <col min="10502" max="10502" width="9.6640625" customWidth="1"/>
    <col min="10503" max="10503" width="12.44140625" customWidth="1"/>
    <col min="10504" max="10504" width="12.6640625" bestFit="1" customWidth="1"/>
    <col min="10506" max="10506" width="10.44140625" bestFit="1" customWidth="1"/>
    <col min="10508" max="10508" width="9.44140625" bestFit="1" customWidth="1"/>
    <col min="10512" max="10512" width="9.44140625" bestFit="1" customWidth="1"/>
    <col min="10753" max="10753" width="11.109375" customWidth="1"/>
    <col min="10754" max="10754" width="10.88671875" customWidth="1"/>
    <col min="10755" max="10755" width="7" customWidth="1"/>
    <col min="10756" max="10756" width="11.109375" customWidth="1"/>
    <col min="10757" max="10757" width="7.88671875" customWidth="1"/>
    <col min="10758" max="10758" width="9.6640625" customWidth="1"/>
    <col min="10759" max="10759" width="12.44140625" customWidth="1"/>
    <col min="10760" max="10760" width="12.6640625" bestFit="1" customWidth="1"/>
    <col min="10762" max="10762" width="10.44140625" bestFit="1" customWidth="1"/>
    <col min="10764" max="10764" width="9.44140625" bestFit="1" customWidth="1"/>
    <col min="10768" max="10768" width="9.44140625" bestFit="1" customWidth="1"/>
    <col min="11009" max="11009" width="11.109375" customWidth="1"/>
    <col min="11010" max="11010" width="10.88671875" customWidth="1"/>
    <col min="11011" max="11011" width="7" customWidth="1"/>
    <col min="11012" max="11012" width="11.109375" customWidth="1"/>
    <col min="11013" max="11013" width="7.88671875" customWidth="1"/>
    <col min="11014" max="11014" width="9.6640625" customWidth="1"/>
    <col min="11015" max="11015" width="12.44140625" customWidth="1"/>
    <col min="11016" max="11016" width="12.6640625" bestFit="1" customWidth="1"/>
    <col min="11018" max="11018" width="10.44140625" bestFit="1" customWidth="1"/>
    <col min="11020" max="11020" width="9.44140625" bestFit="1" customWidth="1"/>
    <col min="11024" max="11024" width="9.44140625" bestFit="1" customWidth="1"/>
    <col min="11265" max="11265" width="11.109375" customWidth="1"/>
    <col min="11266" max="11266" width="10.88671875" customWidth="1"/>
    <col min="11267" max="11267" width="7" customWidth="1"/>
    <col min="11268" max="11268" width="11.109375" customWidth="1"/>
    <col min="11269" max="11269" width="7.88671875" customWidth="1"/>
    <col min="11270" max="11270" width="9.6640625" customWidth="1"/>
    <col min="11271" max="11271" width="12.44140625" customWidth="1"/>
    <col min="11272" max="11272" width="12.6640625" bestFit="1" customWidth="1"/>
    <col min="11274" max="11274" width="10.44140625" bestFit="1" customWidth="1"/>
    <col min="11276" max="11276" width="9.44140625" bestFit="1" customWidth="1"/>
    <col min="11280" max="11280" width="9.44140625" bestFit="1" customWidth="1"/>
    <col min="11521" max="11521" width="11.109375" customWidth="1"/>
    <col min="11522" max="11522" width="10.88671875" customWidth="1"/>
    <col min="11523" max="11523" width="7" customWidth="1"/>
    <col min="11524" max="11524" width="11.109375" customWidth="1"/>
    <col min="11525" max="11525" width="7.88671875" customWidth="1"/>
    <col min="11526" max="11526" width="9.6640625" customWidth="1"/>
    <col min="11527" max="11527" width="12.44140625" customWidth="1"/>
    <col min="11528" max="11528" width="12.6640625" bestFit="1" customWidth="1"/>
    <col min="11530" max="11530" width="10.44140625" bestFit="1" customWidth="1"/>
    <col min="11532" max="11532" width="9.44140625" bestFit="1" customWidth="1"/>
    <col min="11536" max="11536" width="9.44140625" bestFit="1" customWidth="1"/>
    <col min="11777" max="11777" width="11.109375" customWidth="1"/>
    <col min="11778" max="11778" width="10.88671875" customWidth="1"/>
    <col min="11779" max="11779" width="7" customWidth="1"/>
    <col min="11780" max="11780" width="11.109375" customWidth="1"/>
    <col min="11781" max="11781" width="7.88671875" customWidth="1"/>
    <col min="11782" max="11782" width="9.6640625" customWidth="1"/>
    <col min="11783" max="11783" width="12.44140625" customWidth="1"/>
    <col min="11784" max="11784" width="12.6640625" bestFit="1" customWidth="1"/>
    <col min="11786" max="11786" width="10.44140625" bestFit="1" customWidth="1"/>
    <col min="11788" max="11788" width="9.44140625" bestFit="1" customWidth="1"/>
    <col min="11792" max="11792" width="9.44140625" bestFit="1" customWidth="1"/>
    <col min="12033" max="12033" width="11.109375" customWidth="1"/>
    <col min="12034" max="12034" width="10.88671875" customWidth="1"/>
    <col min="12035" max="12035" width="7" customWidth="1"/>
    <col min="12036" max="12036" width="11.109375" customWidth="1"/>
    <col min="12037" max="12037" width="7.88671875" customWidth="1"/>
    <col min="12038" max="12038" width="9.6640625" customWidth="1"/>
    <col min="12039" max="12039" width="12.44140625" customWidth="1"/>
    <col min="12040" max="12040" width="12.6640625" bestFit="1" customWidth="1"/>
    <col min="12042" max="12042" width="10.44140625" bestFit="1" customWidth="1"/>
    <col min="12044" max="12044" width="9.44140625" bestFit="1" customWidth="1"/>
    <col min="12048" max="12048" width="9.44140625" bestFit="1" customWidth="1"/>
    <col min="12289" max="12289" width="11.109375" customWidth="1"/>
    <col min="12290" max="12290" width="10.88671875" customWidth="1"/>
    <col min="12291" max="12291" width="7" customWidth="1"/>
    <col min="12292" max="12292" width="11.109375" customWidth="1"/>
    <col min="12293" max="12293" width="7.88671875" customWidth="1"/>
    <col min="12294" max="12294" width="9.6640625" customWidth="1"/>
    <col min="12295" max="12295" width="12.44140625" customWidth="1"/>
    <col min="12296" max="12296" width="12.6640625" bestFit="1" customWidth="1"/>
    <col min="12298" max="12298" width="10.44140625" bestFit="1" customWidth="1"/>
    <col min="12300" max="12300" width="9.44140625" bestFit="1" customWidth="1"/>
    <col min="12304" max="12304" width="9.44140625" bestFit="1" customWidth="1"/>
    <col min="12545" max="12545" width="11.109375" customWidth="1"/>
    <col min="12546" max="12546" width="10.88671875" customWidth="1"/>
    <col min="12547" max="12547" width="7" customWidth="1"/>
    <col min="12548" max="12548" width="11.109375" customWidth="1"/>
    <col min="12549" max="12549" width="7.88671875" customWidth="1"/>
    <col min="12550" max="12550" width="9.6640625" customWidth="1"/>
    <col min="12551" max="12551" width="12.44140625" customWidth="1"/>
    <col min="12552" max="12552" width="12.6640625" bestFit="1" customWidth="1"/>
    <col min="12554" max="12554" width="10.44140625" bestFit="1" customWidth="1"/>
    <col min="12556" max="12556" width="9.44140625" bestFit="1" customWidth="1"/>
    <col min="12560" max="12560" width="9.44140625" bestFit="1" customWidth="1"/>
    <col min="12801" max="12801" width="11.109375" customWidth="1"/>
    <col min="12802" max="12802" width="10.88671875" customWidth="1"/>
    <col min="12803" max="12803" width="7" customWidth="1"/>
    <col min="12804" max="12804" width="11.109375" customWidth="1"/>
    <col min="12805" max="12805" width="7.88671875" customWidth="1"/>
    <col min="12806" max="12806" width="9.6640625" customWidth="1"/>
    <col min="12807" max="12807" width="12.44140625" customWidth="1"/>
    <col min="12808" max="12808" width="12.6640625" bestFit="1" customWidth="1"/>
    <col min="12810" max="12810" width="10.44140625" bestFit="1" customWidth="1"/>
    <col min="12812" max="12812" width="9.44140625" bestFit="1" customWidth="1"/>
    <col min="12816" max="12816" width="9.44140625" bestFit="1" customWidth="1"/>
    <col min="13057" max="13057" width="11.109375" customWidth="1"/>
    <col min="13058" max="13058" width="10.88671875" customWidth="1"/>
    <col min="13059" max="13059" width="7" customWidth="1"/>
    <col min="13060" max="13060" width="11.109375" customWidth="1"/>
    <col min="13061" max="13061" width="7.88671875" customWidth="1"/>
    <col min="13062" max="13062" width="9.6640625" customWidth="1"/>
    <col min="13063" max="13063" width="12.44140625" customWidth="1"/>
    <col min="13064" max="13064" width="12.6640625" bestFit="1" customWidth="1"/>
    <col min="13066" max="13066" width="10.44140625" bestFit="1" customWidth="1"/>
    <col min="13068" max="13068" width="9.44140625" bestFit="1" customWidth="1"/>
    <col min="13072" max="13072" width="9.44140625" bestFit="1" customWidth="1"/>
    <col min="13313" max="13313" width="11.109375" customWidth="1"/>
    <col min="13314" max="13314" width="10.88671875" customWidth="1"/>
    <col min="13315" max="13315" width="7" customWidth="1"/>
    <col min="13316" max="13316" width="11.109375" customWidth="1"/>
    <col min="13317" max="13317" width="7.88671875" customWidth="1"/>
    <col min="13318" max="13318" width="9.6640625" customWidth="1"/>
    <col min="13319" max="13319" width="12.44140625" customWidth="1"/>
    <col min="13320" max="13320" width="12.6640625" bestFit="1" customWidth="1"/>
    <col min="13322" max="13322" width="10.44140625" bestFit="1" customWidth="1"/>
    <col min="13324" max="13324" width="9.44140625" bestFit="1" customWidth="1"/>
    <col min="13328" max="13328" width="9.44140625" bestFit="1" customWidth="1"/>
    <col min="13569" max="13569" width="11.109375" customWidth="1"/>
    <col min="13570" max="13570" width="10.88671875" customWidth="1"/>
    <col min="13571" max="13571" width="7" customWidth="1"/>
    <col min="13572" max="13572" width="11.109375" customWidth="1"/>
    <col min="13573" max="13573" width="7.88671875" customWidth="1"/>
    <col min="13574" max="13574" width="9.6640625" customWidth="1"/>
    <col min="13575" max="13575" width="12.44140625" customWidth="1"/>
    <col min="13576" max="13576" width="12.6640625" bestFit="1" customWidth="1"/>
    <col min="13578" max="13578" width="10.44140625" bestFit="1" customWidth="1"/>
    <col min="13580" max="13580" width="9.44140625" bestFit="1" customWidth="1"/>
    <col min="13584" max="13584" width="9.44140625" bestFit="1" customWidth="1"/>
    <col min="13825" max="13825" width="11.109375" customWidth="1"/>
    <col min="13826" max="13826" width="10.88671875" customWidth="1"/>
    <col min="13827" max="13827" width="7" customWidth="1"/>
    <col min="13828" max="13828" width="11.109375" customWidth="1"/>
    <col min="13829" max="13829" width="7.88671875" customWidth="1"/>
    <col min="13830" max="13830" width="9.6640625" customWidth="1"/>
    <col min="13831" max="13831" width="12.44140625" customWidth="1"/>
    <col min="13832" max="13832" width="12.6640625" bestFit="1" customWidth="1"/>
    <col min="13834" max="13834" width="10.44140625" bestFit="1" customWidth="1"/>
    <col min="13836" max="13836" width="9.44140625" bestFit="1" customWidth="1"/>
    <col min="13840" max="13840" width="9.44140625" bestFit="1" customWidth="1"/>
    <col min="14081" max="14081" width="11.109375" customWidth="1"/>
    <col min="14082" max="14082" width="10.88671875" customWidth="1"/>
    <col min="14083" max="14083" width="7" customWidth="1"/>
    <col min="14084" max="14084" width="11.109375" customWidth="1"/>
    <col min="14085" max="14085" width="7.88671875" customWidth="1"/>
    <col min="14086" max="14086" width="9.6640625" customWidth="1"/>
    <col min="14087" max="14087" width="12.44140625" customWidth="1"/>
    <col min="14088" max="14088" width="12.6640625" bestFit="1" customWidth="1"/>
    <col min="14090" max="14090" width="10.44140625" bestFit="1" customWidth="1"/>
    <col min="14092" max="14092" width="9.44140625" bestFit="1" customWidth="1"/>
    <col min="14096" max="14096" width="9.44140625" bestFit="1" customWidth="1"/>
    <col min="14337" max="14337" width="11.109375" customWidth="1"/>
    <col min="14338" max="14338" width="10.88671875" customWidth="1"/>
    <col min="14339" max="14339" width="7" customWidth="1"/>
    <col min="14340" max="14340" width="11.109375" customWidth="1"/>
    <col min="14341" max="14341" width="7.88671875" customWidth="1"/>
    <col min="14342" max="14342" width="9.6640625" customWidth="1"/>
    <col min="14343" max="14343" width="12.44140625" customWidth="1"/>
    <col min="14344" max="14344" width="12.6640625" bestFit="1" customWidth="1"/>
    <col min="14346" max="14346" width="10.44140625" bestFit="1" customWidth="1"/>
    <col min="14348" max="14348" width="9.44140625" bestFit="1" customWidth="1"/>
    <col min="14352" max="14352" width="9.44140625" bestFit="1" customWidth="1"/>
    <col min="14593" max="14593" width="11.109375" customWidth="1"/>
    <col min="14594" max="14594" width="10.88671875" customWidth="1"/>
    <col min="14595" max="14595" width="7" customWidth="1"/>
    <col min="14596" max="14596" width="11.109375" customWidth="1"/>
    <col min="14597" max="14597" width="7.88671875" customWidth="1"/>
    <col min="14598" max="14598" width="9.6640625" customWidth="1"/>
    <col min="14599" max="14599" width="12.44140625" customWidth="1"/>
    <col min="14600" max="14600" width="12.6640625" bestFit="1" customWidth="1"/>
    <col min="14602" max="14602" width="10.44140625" bestFit="1" customWidth="1"/>
    <col min="14604" max="14604" width="9.44140625" bestFit="1" customWidth="1"/>
    <col min="14608" max="14608" width="9.44140625" bestFit="1" customWidth="1"/>
    <col min="14849" max="14849" width="11.109375" customWidth="1"/>
    <col min="14850" max="14850" width="10.88671875" customWidth="1"/>
    <col min="14851" max="14851" width="7" customWidth="1"/>
    <col min="14852" max="14852" width="11.109375" customWidth="1"/>
    <col min="14853" max="14853" width="7.88671875" customWidth="1"/>
    <col min="14854" max="14854" width="9.6640625" customWidth="1"/>
    <col min="14855" max="14855" width="12.44140625" customWidth="1"/>
    <col min="14856" max="14856" width="12.6640625" bestFit="1" customWidth="1"/>
    <col min="14858" max="14858" width="10.44140625" bestFit="1" customWidth="1"/>
    <col min="14860" max="14860" width="9.44140625" bestFit="1" customWidth="1"/>
    <col min="14864" max="14864" width="9.44140625" bestFit="1" customWidth="1"/>
    <col min="15105" max="15105" width="11.109375" customWidth="1"/>
    <col min="15106" max="15106" width="10.88671875" customWidth="1"/>
    <col min="15107" max="15107" width="7" customWidth="1"/>
    <col min="15108" max="15108" width="11.109375" customWidth="1"/>
    <col min="15109" max="15109" width="7.88671875" customWidth="1"/>
    <col min="15110" max="15110" width="9.6640625" customWidth="1"/>
    <col min="15111" max="15111" width="12.44140625" customWidth="1"/>
    <col min="15112" max="15112" width="12.6640625" bestFit="1" customWidth="1"/>
    <col min="15114" max="15114" width="10.44140625" bestFit="1" customWidth="1"/>
    <col min="15116" max="15116" width="9.44140625" bestFit="1" customWidth="1"/>
    <col min="15120" max="15120" width="9.44140625" bestFit="1" customWidth="1"/>
    <col min="15361" max="15361" width="11.109375" customWidth="1"/>
    <col min="15362" max="15362" width="10.88671875" customWidth="1"/>
    <col min="15363" max="15363" width="7" customWidth="1"/>
    <col min="15364" max="15364" width="11.109375" customWidth="1"/>
    <col min="15365" max="15365" width="7.88671875" customWidth="1"/>
    <col min="15366" max="15366" width="9.6640625" customWidth="1"/>
    <col min="15367" max="15367" width="12.44140625" customWidth="1"/>
    <col min="15368" max="15368" width="12.6640625" bestFit="1" customWidth="1"/>
    <col min="15370" max="15370" width="10.44140625" bestFit="1" customWidth="1"/>
    <col min="15372" max="15372" width="9.44140625" bestFit="1" customWidth="1"/>
    <col min="15376" max="15376" width="9.44140625" bestFit="1" customWidth="1"/>
    <col min="15617" max="15617" width="11.109375" customWidth="1"/>
    <col min="15618" max="15618" width="10.88671875" customWidth="1"/>
    <col min="15619" max="15619" width="7" customWidth="1"/>
    <col min="15620" max="15620" width="11.109375" customWidth="1"/>
    <col min="15621" max="15621" width="7.88671875" customWidth="1"/>
    <col min="15622" max="15622" width="9.6640625" customWidth="1"/>
    <col min="15623" max="15623" width="12.44140625" customWidth="1"/>
    <col min="15624" max="15624" width="12.6640625" bestFit="1" customWidth="1"/>
    <col min="15626" max="15626" width="10.44140625" bestFit="1" customWidth="1"/>
    <col min="15628" max="15628" width="9.44140625" bestFit="1" customWidth="1"/>
    <col min="15632" max="15632" width="9.44140625" bestFit="1" customWidth="1"/>
    <col min="15873" max="15873" width="11.109375" customWidth="1"/>
    <col min="15874" max="15874" width="10.88671875" customWidth="1"/>
    <col min="15875" max="15875" width="7" customWidth="1"/>
    <col min="15876" max="15876" width="11.109375" customWidth="1"/>
    <col min="15877" max="15877" width="7.88671875" customWidth="1"/>
    <col min="15878" max="15878" width="9.6640625" customWidth="1"/>
    <col min="15879" max="15879" width="12.44140625" customWidth="1"/>
    <col min="15880" max="15880" width="12.6640625" bestFit="1" customWidth="1"/>
    <col min="15882" max="15882" width="10.44140625" bestFit="1" customWidth="1"/>
    <col min="15884" max="15884" width="9.44140625" bestFit="1" customWidth="1"/>
    <col min="15888" max="15888" width="9.44140625" bestFit="1" customWidth="1"/>
    <col min="16129" max="16129" width="11.109375" customWidth="1"/>
    <col min="16130" max="16130" width="10.88671875" customWidth="1"/>
    <col min="16131" max="16131" width="7" customWidth="1"/>
    <col min="16132" max="16132" width="11.109375" customWidth="1"/>
    <col min="16133" max="16133" width="7.88671875" customWidth="1"/>
    <col min="16134" max="16134" width="9.6640625" customWidth="1"/>
    <col min="16135" max="16135" width="12.44140625" customWidth="1"/>
    <col min="16136" max="16136" width="12.6640625" bestFit="1" customWidth="1"/>
    <col min="16138" max="16138" width="10.44140625" bestFit="1" customWidth="1"/>
    <col min="16140" max="16140" width="9.44140625" bestFit="1" customWidth="1"/>
    <col min="16144" max="16144" width="9.44140625" bestFit="1" customWidth="1"/>
  </cols>
  <sheetData>
    <row r="1" spans="1:103" ht="16.2" x14ac:dyDescent="0.3">
      <c r="A1" s="1" t="s">
        <v>356</v>
      </c>
      <c r="B1" s="1"/>
    </row>
    <row r="2" spans="1:103" x14ac:dyDescent="0.3">
      <c r="A2" s="1" t="s">
        <v>357</v>
      </c>
      <c r="B2" s="1"/>
    </row>
    <row r="3" spans="1:103" x14ac:dyDescent="0.3">
      <c r="A3" s="1" t="s">
        <v>358</v>
      </c>
      <c r="B3" s="1"/>
    </row>
    <row r="4" spans="1:103" x14ac:dyDescent="0.3">
      <c r="A4" s="1" t="s">
        <v>359</v>
      </c>
      <c r="B4" s="4"/>
      <c r="C4" s="4"/>
    </row>
    <row r="5" spans="1:103" s="1" customFormat="1" ht="13.2" x14ac:dyDescent="0.25">
      <c r="A5" s="1" t="s">
        <v>360</v>
      </c>
    </row>
    <row r="6" spans="1:103" x14ac:dyDescent="0.3">
      <c r="A6" s="1" t="s">
        <v>361</v>
      </c>
      <c r="B6" s="4"/>
      <c r="C6" s="4"/>
    </row>
    <row r="7" spans="1:103" x14ac:dyDescent="0.3">
      <c r="A7" s="1" t="s">
        <v>362</v>
      </c>
    </row>
    <row r="8" spans="1:103" x14ac:dyDescent="0.3">
      <c r="A8" s="1" t="s">
        <v>363</v>
      </c>
    </row>
    <row r="9" spans="1:103" x14ac:dyDescent="0.3">
      <c r="A9" s="6"/>
    </row>
    <row r="10" spans="1:103" s="24" customFormat="1" x14ac:dyDescent="0.3">
      <c r="A10" s="58" t="s">
        <v>364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</row>
    <row r="11" spans="1:103" x14ac:dyDescent="0.3">
      <c r="A11" s="6" t="s">
        <v>305</v>
      </c>
      <c r="B11">
        <f>(2000-2150)/130</f>
        <v>-1.1538461538461537</v>
      </c>
    </row>
    <row r="12" spans="1:103" x14ac:dyDescent="0.3">
      <c r="A12" t="s">
        <v>365</v>
      </c>
      <c r="B12">
        <f>NORMSDIST(-B11)</f>
        <v>0.87571837589140888</v>
      </c>
    </row>
    <row r="14" spans="1:103" x14ac:dyDescent="0.3">
      <c r="A14" t="s">
        <v>366</v>
      </c>
      <c r="C14" s="15"/>
      <c r="E14" s="15"/>
    </row>
    <row r="15" spans="1:103" x14ac:dyDescent="0.3">
      <c r="A15" s="30" t="s">
        <v>313</v>
      </c>
      <c r="B15">
        <f>200+1.14*2150</f>
        <v>2651</v>
      </c>
    </row>
    <row r="16" spans="1:103" x14ac:dyDescent="0.3">
      <c r="A16" s="30" t="s">
        <v>367</v>
      </c>
      <c r="B16">
        <f>SQRT(1.14^2*130^2)</f>
        <v>148.19999999999999</v>
      </c>
    </row>
    <row r="17" spans="1:103" x14ac:dyDescent="0.3">
      <c r="A17" s="59"/>
    </row>
    <row r="18" spans="1:103" x14ac:dyDescent="0.3">
      <c r="A18" s="59" t="s">
        <v>368</v>
      </c>
      <c r="B18" s="15">
        <f>(2300-B15)/B16</f>
        <v>-2.3684210526315792</v>
      </c>
      <c r="C18" s="15"/>
      <c r="D18" s="26"/>
      <c r="E18" s="27"/>
      <c r="F18" s="26"/>
      <c r="G18" s="27"/>
      <c r="H18" s="26"/>
      <c r="I18" s="27"/>
      <c r="J18" s="26"/>
      <c r="K18" s="27"/>
      <c r="L18" s="26"/>
      <c r="M18" s="27"/>
      <c r="N18" s="26"/>
      <c r="O18" s="15"/>
      <c r="P18" s="26"/>
    </row>
    <row r="19" spans="1:103" x14ac:dyDescent="0.3">
      <c r="A19" s="59" t="s">
        <v>369</v>
      </c>
      <c r="B19">
        <f>(2800-B15)/B16</f>
        <v>1.0053981106612686</v>
      </c>
    </row>
    <row r="21" spans="1:103" x14ac:dyDescent="0.3">
      <c r="A21" s="58" t="s">
        <v>370</v>
      </c>
      <c r="C21">
        <f>NORMSDIST(B19)</f>
        <v>0.84264740536848171</v>
      </c>
      <c r="D21" s="15" t="s">
        <v>42</v>
      </c>
      <c r="E21">
        <f>1-NORMSDIST(-B18)</f>
        <v>8.932096256072164E-3</v>
      </c>
      <c r="F21" t="s">
        <v>23</v>
      </c>
      <c r="G21">
        <f>C21-E21</f>
        <v>0.83371530911240954</v>
      </c>
    </row>
    <row r="22" spans="1:103" x14ac:dyDescent="0.3">
      <c r="A22" s="58"/>
    </row>
    <row r="23" spans="1:103" x14ac:dyDescent="0.3">
      <c r="A23" t="s">
        <v>371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</row>
    <row r="24" spans="1:103" x14ac:dyDescent="0.3">
      <c r="A24" t="s">
        <v>372</v>
      </c>
      <c r="B24">
        <f>BINOMDIST(0,5,B12,0)</f>
        <v>2.9650676042925304E-5</v>
      </c>
      <c r="C24" s="15" t="s">
        <v>22</v>
      </c>
      <c r="D24">
        <f>BINOMDIST(1,5,B12,0)</f>
        <v>1.0446291660022615E-3</v>
      </c>
      <c r="E24" s="15" t="s">
        <v>23</v>
      </c>
      <c r="F24">
        <f>D24+B24</f>
        <v>1.0742798420451869E-3</v>
      </c>
    </row>
    <row r="31" spans="1:103" x14ac:dyDescent="0.3">
      <c r="A31" s="3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1" sqref="I21"/>
    </sheetView>
  </sheetViews>
  <sheetFormatPr defaultRowHeight="14.4" x14ac:dyDescent="0.3"/>
  <cols>
    <col min="1" max="1" width="15" customWidth="1"/>
    <col min="2" max="2" width="14.88671875" customWidth="1"/>
    <col min="3" max="3" width="8.6640625" customWidth="1"/>
    <col min="4" max="4" width="10.6640625" customWidth="1"/>
    <col min="5" max="5" width="15.33203125" customWidth="1"/>
    <col min="6" max="6" width="17.33203125" customWidth="1"/>
    <col min="7" max="7" width="6.44140625" customWidth="1"/>
    <col min="10" max="10" width="8.33203125" customWidth="1"/>
    <col min="257" max="257" width="15" customWidth="1"/>
    <col min="258" max="258" width="14.88671875" customWidth="1"/>
    <col min="259" max="259" width="8.6640625" customWidth="1"/>
    <col min="260" max="260" width="10.6640625" customWidth="1"/>
    <col min="261" max="261" width="15.33203125" customWidth="1"/>
    <col min="262" max="262" width="17.33203125" customWidth="1"/>
    <col min="263" max="263" width="6.44140625" customWidth="1"/>
    <col min="266" max="266" width="8.33203125" customWidth="1"/>
    <col min="513" max="513" width="15" customWidth="1"/>
    <col min="514" max="514" width="14.88671875" customWidth="1"/>
    <col min="515" max="515" width="8.6640625" customWidth="1"/>
    <col min="516" max="516" width="10.6640625" customWidth="1"/>
    <col min="517" max="517" width="15.33203125" customWidth="1"/>
    <col min="518" max="518" width="17.33203125" customWidth="1"/>
    <col min="519" max="519" width="6.44140625" customWidth="1"/>
    <col min="522" max="522" width="8.33203125" customWidth="1"/>
    <col min="769" max="769" width="15" customWidth="1"/>
    <col min="770" max="770" width="14.88671875" customWidth="1"/>
    <col min="771" max="771" width="8.6640625" customWidth="1"/>
    <col min="772" max="772" width="10.6640625" customWidth="1"/>
    <col min="773" max="773" width="15.33203125" customWidth="1"/>
    <col min="774" max="774" width="17.33203125" customWidth="1"/>
    <col min="775" max="775" width="6.44140625" customWidth="1"/>
    <col min="778" max="778" width="8.33203125" customWidth="1"/>
    <col min="1025" max="1025" width="15" customWidth="1"/>
    <col min="1026" max="1026" width="14.88671875" customWidth="1"/>
    <col min="1027" max="1027" width="8.6640625" customWidth="1"/>
    <col min="1028" max="1028" width="10.6640625" customWidth="1"/>
    <col min="1029" max="1029" width="15.33203125" customWidth="1"/>
    <col min="1030" max="1030" width="17.33203125" customWidth="1"/>
    <col min="1031" max="1031" width="6.44140625" customWidth="1"/>
    <col min="1034" max="1034" width="8.33203125" customWidth="1"/>
    <col min="1281" max="1281" width="15" customWidth="1"/>
    <col min="1282" max="1282" width="14.88671875" customWidth="1"/>
    <col min="1283" max="1283" width="8.6640625" customWidth="1"/>
    <col min="1284" max="1284" width="10.6640625" customWidth="1"/>
    <col min="1285" max="1285" width="15.33203125" customWidth="1"/>
    <col min="1286" max="1286" width="17.33203125" customWidth="1"/>
    <col min="1287" max="1287" width="6.44140625" customWidth="1"/>
    <col min="1290" max="1290" width="8.33203125" customWidth="1"/>
    <col min="1537" max="1537" width="15" customWidth="1"/>
    <col min="1538" max="1538" width="14.88671875" customWidth="1"/>
    <col min="1539" max="1539" width="8.6640625" customWidth="1"/>
    <col min="1540" max="1540" width="10.6640625" customWidth="1"/>
    <col min="1541" max="1541" width="15.33203125" customWidth="1"/>
    <col min="1542" max="1542" width="17.33203125" customWidth="1"/>
    <col min="1543" max="1543" width="6.44140625" customWidth="1"/>
    <col min="1546" max="1546" width="8.33203125" customWidth="1"/>
    <col min="1793" max="1793" width="15" customWidth="1"/>
    <col min="1794" max="1794" width="14.88671875" customWidth="1"/>
    <col min="1795" max="1795" width="8.6640625" customWidth="1"/>
    <col min="1796" max="1796" width="10.6640625" customWidth="1"/>
    <col min="1797" max="1797" width="15.33203125" customWidth="1"/>
    <col min="1798" max="1798" width="17.33203125" customWidth="1"/>
    <col min="1799" max="1799" width="6.44140625" customWidth="1"/>
    <col min="1802" max="1802" width="8.33203125" customWidth="1"/>
    <col min="2049" max="2049" width="15" customWidth="1"/>
    <col min="2050" max="2050" width="14.88671875" customWidth="1"/>
    <col min="2051" max="2051" width="8.6640625" customWidth="1"/>
    <col min="2052" max="2052" width="10.6640625" customWidth="1"/>
    <col min="2053" max="2053" width="15.33203125" customWidth="1"/>
    <col min="2054" max="2054" width="17.33203125" customWidth="1"/>
    <col min="2055" max="2055" width="6.44140625" customWidth="1"/>
    <col min="2058" max="2058" width="8.33203125" customWidth="1"/>
    <col min="2305" max="2305" width="15" customWidth="1"/>
    <col min="2306" max="2306" width="14.88671875" customWidth="1"/>
    <col min="2307" max="2307" width="8.6640625" customWidth="1"/>
    <col min="2308" max="2308" width="10.6640625" customWidth="1"/>
    <col min="2309" max="2309" width="15.33203125" customWidth="1"/>
    <col min="2310" max="2310" width="17.33203125" customWidth="1"/>
    <col min="2311" max="2311" width="6.44140625" customWidth="1"/>
    <col min="2314" max="2314" width="8.33203125" customWidth="1"/>
    <col min="2561" max="2561" width="15" customWidth="1"/>
    <col min="2562" max="2562" width="14.88671875" customWidth="1"/>
    <col min="2563" max="2563" width="8.6640625" customWidth="1"/>
    <col min="2564" max="2564" width="10.6640625" customWidth="1"/>
    <col min="2565" max="2565" width="15.33203125" customWidth="1"/>
    <col min="2566" max="2566" width="17.33203125" customWidth="1"/>
    <col min="2567" max="2567" width="6.44140625" customWidth="1"/>
    <col min="2570" max="2570" width="8.33203125" customWidth="1"/>
    <col min="2817" max="2817" width="15" customWidth="1"/>
    <col min="2818" max="2818" width="14.88671875" customWidth="1"/>
    <col min="2819" max="2819" width="8.6640625" customWidth="1"/>
    <col min="2820" max="2820" width="10.6640625" customWidth="1"/>
    <col min="2821" max="2821" width="15.33203125" customWidth="1"/>
    <col min="2822" max="2822" width="17.33203125" customWidth="1"/>
    <col min="2823" max="2823" width="6.44140625" customWidth="1"/>
    <col min="2826" max="2826" width="8.33203125" customWidth="1"/>
    <col min="3073" max="3073" width="15" customWidth="1"/>
    <col min="3074" max="3074" width="14.88671875" customWidth="1"/>
    <col min="3075" max="3075" width="8.6640625" customWidth="1"/>
    <col min="3076" max="3076" width="10.6640625" customWidth="1"/>
    <col min="3077" max="3077" width="15.33203125" customWidth="1"/>
    <col min="3078" max="3078" width="17.33203125" customWidth="1"/>
    <col min="3079" max="3079" width="6.44140625" customWidth="1"/>
    <col min="3082" max="3082" width="8.33203125" customWidth="1"/>
    <col min="3329" max="3329" width="15" customWidth="1"/>
    <col min="3330" max="3330" width="14.88671875" customWidth="1"/>
    <col min="3331" max="3331" width="8.6640625" customWidth="1"/>
    <col min="3332" max="3332" width="10.6640625" customWidth="1"/>
    <col min="3333" max="3333" width="15.33203125" customWidth="1"/>
    <col min="3334" max="3334" width="17.33203125" customWidth="1"/>
    <col min="3335" max="3335" width="6.44140625" customWidth="1"/>
    <col min="3338" max="3338" width="8.33203125" customWidth="1"/>
    <col min="3585" max="3585" width="15" customWidth="1"/>
    <col min="3586" max="3586" width="14.88671875" customWidth="1"/>
    <col min="3587" max="3587" width="8.6640625" customWidth="1"/>
    <col min="3588" max="3588" width="10.6640625" customWidth="1"/>
    <col min="3589" max="3589" width="15.33203125" customWidth="1"/>
    <col min="3590" max="3590" width="17.33203125" customWidth="1"/>
    <col min="3591" max="3591" width="6.44140625" customWidth="1"/>
    <col min="3594" max="3594" width="8.33203125" customWidth="1"/>
    <col min="3841" max="3841" width="15" customWidth="1"/>
    <col min="3842" max="3842" width="14.88671875" customWidth="1"/>
    <col min="3843" max="3843" width="8.6640625" customWidth="1"/>
    <col min="3844" max="3844" width="10.6640625" customWidth="1"/>
    <col min="3845" max="3845" width="15.33203125" customWidth="1"/>
    <col min="3846" max="3846" width="17.33203125" customWidth="1"/>
    <col min="3847" max="3847" width="6.44140625" customWidth="1"/>
    <col min="3850" max="3850" width="8.33203125" customWidth="1"/>
    <col min="4097" max="4097" width="15" customWidth="1"/>
    <col min="4098" max="4098" width="14.88671875" customWidth="1"/>
    <col min="4099" max="4099" width="8.6640625" customWidth="1"/>
    <col min="4100" max="4100" width="10.6640625" customWidth="1"/>
    <col min="4101" max="4101" width="15.33203125" customWidth="1"/>
    <col min="4102" max="4102" width="17.33203125" customWidth="1"/>
    <col min="4103" max="4103" width="6.44140625" customWidth="1"/>
    <col min="4106" max="4106" width="8.33203125" customWidth="1"/>
    <col min="4353" max="4353" width="15" customWidth="1"/>
    <col min="4354" max="4354" width="14.88671875" customWidth="1"/>
    <col min="4355" max="4355" width="8.6640625" customWidth="1"/>
    <col min="4356" max="4356" width="10.6640625" customWidth="1"/>
    <col min="4357" max="4357" width="15.33203125" customWidth="1"/>
    <col min="4358" max="4358" width="17.33203125" customWidth="1"/>
    <col min="4359" max="4359" width="6.44140625" customWidth="1"/>
    <col min="4362" max="4362" width="8.33203125" customWidth="1"/>
    <col min="4609" max="4609" width="15" customWidth="1"/>
    <col min="4610" max="4610" width="14.88671875" customWidth="1"/>
    <col min="4611" max="4611" width="8.6640625" customWidth="1"/>
    <col min="4612" max="4612" width="10.6640625" customWidth="1"/>
    <col min="4613" max="4613" width="15.33203125" customWidth="1"/>
    <col min="4614" max="4614" width="17.33203125" customWidth="1"/>
    <col min="4615" max="4615" width="6.44140625" customWidth="1"/>
    <col min="4618" max="4618" width="8.33203125" customWidth="1"/>
    <col min="4865" max="4865" width="15" customWidth="1"/>
    <col min="4866" max="4866" width="14.88671875" customWidth="1"/>
    <col min="4867" max="4867" width="8.6640625" customWidth="1"/>
    <col min="4868" max="4868" width="10.6640625" customWidth="1"/>
    <col min="4869" max="4869" width="15.33203125" customWidth="1"/>
    <col min="4870" max="4870" width="17.33203125" customWidth="1"/>
    <col min="4871" max="4871" width="6.44140625" customWidth="1"/>
    <col min="4874" max="4874" width="8.33203125" customWidth="1"/>
    <col min="5121" max="5121" width="15" customWidth="1"/>
    <col min="5122" max="5122" width="14.88671875" customWidth="1"/>
    <col min="5123" max="5123" width="8.6640625" customWidth="1"/>
    <col min="5124" max="5124" width="10.6640625" customWidth="1"/>
    <col min="5125" max="5125" width="15.33203125" customWidth="1"/>
    <col min="5126" max="5126" width="17.33203125" customWidth="1"/>
    <col min="5127" max="5127" width="6.44140625" customWidth="1"/>
    <col min="5130" max="5130" width="8.33203125" customWidth="1"/>
    <col min="5377" max="5377" width="15" customWidth="1"/>
    <col min="5378" max="5378" width="14.88671875" customWidth="1"/>
    <col min="5379" max="5379" width="8.6640625" customWidth="1"/>
    <col min="5380" max="5380" width="10.6640625" customWidth="1"/>
    <col min="5381" max="5381" width="15.33203125" customWidth="1"/>
    <col min="5382" max="5382" width="17.33203125" customWidth="1"/>
    <col min="5383" max="5383" width="6.44140625" customWidth="1"/>
    <col min="5386" max="5386" width="8.33203125" customWidth="1"/>
    <col min="5633" max="5633" width="15" customWidth="1"/>
    <col min="5634" max="5634" width="14.88671875" customWidth="1"/>
    <col min="5635" max="5635" width="8.6640625" customWidth="1"/>
    <col min="5636" max="5636" width="10.6640625" customWidth="1"/>
    <col min="5637" max="5637" width="15.33203125" customWidth="1"/>
    <col min="5638" max="5638" width="17.33203125" customWidth="1"/>
    <col min="5639" max="5639" width="6.44140625" customWidth="1"/>
    <col min="5642" max="5642" width="8.33203125" customWidth="1"/>
    <col min="5889" max="5889" width="15" customWidth="1"/>
    <col min="5890" max="5890" width="14.88671875" customWidth="1"/>
    <col min="5891" max="5891" width="8.6640625" customWidth="1"/>
    <col min="5892" max="5892" width="10.6640625" customWidth="1"/>
    <col min="5893" max="5893" width="15.33203125" customWidth="1"/>
    <col min="5894" max="5894" width="17.33203125" customWidth="1"/>
    <col min="5895" max="5895" width="6.44140625" customWidth="1"/>
    <col min="5898" max="5898" width="8.33203125" customWidth="1"/>
    <col min="6145" max="6145" width="15" customWidth="1"/>
    <col min="6146" max="6146" width="14.88671875" customWidth="1"/>
    <col min="6147" max="6147" width="8.6640625" customWidth="1"/>
    <col min="6148" max="6148" width="10.6640625" customWidth="1"/>
    <col min="6149" max="6149" width="15.33203125" customWidth="1"/>
    <col min="6150" max="6150" width="17.33203125" customWidth="1"/>
    <col min="6151" max="6151" width="6.44140625" customWidth="1"/>
    <col min="6154" max="6154" width="8.33203125" customWidth="1"/>
    <col min="6401" max="6401" width="15" customWidth="1"/>
    <col min="6402" max="6402" width="14.88671875" customWidth="1"/>
    <col min="6403" max="6403" width="8.6640625" customWidth="1"/>
    <col min="6404" max="6404" width="10.6640625" customWidth="1"/>
    <col min="6405" max="6405" width="15.33203125" customWidth="1"/>
    <col min="6406" max="6406" width="17.33203125" customWidth="1"/>
    <col min="6407" max="6407" width="6.44140625" customWidth="1"/>
    <col min="6410" max="6410" width="8.33203125" customWidth="1"/>
    <col min="6657" max="6657" width="15" customWidth="1"/>
    <col min="6658" max="6658" width="14.88671875" customWidth="1"/>
    <col min="6659" max="6659" width="8.6640625" customWidth="1"/>
    <col min="6660" max="6660" width="10.6640625" customWidth="1"/>
    <col min="6661" max="6661" width="15.33203125" customWidth="1"/>
    <col min="6662" max="6662" width="17.33203125" customWidth="1"/>
    <col min="6663" max="6663" width="6.44140625" customWidth="1"/>
    <col min="6666" max="6666" width="8.33203125" customWidth="1"/>
    <col min="6913" max="6913" width="15" customWidth="1"/>
    <col min="6914" max="6914" width="14.88671875" customWidth="1"/>
    <col min="6915" max="6915" width="8.6640625" customWidth="1"/>
    <col min="6916" max="6916" width="10.6640625" customWidth="1"/>
    <col min="6917" max="6917" width="15.33203125" customWidth="1"/>
    <col min="6918" max="6918" width="17.33203125" customWidth="1"/>
    <col min="6919" max="6919" width="6.44140625" customWidth="1"/>
    <col min="6922" max="6922" width="8.33203125" customWidth="1"/>
    <col min="7169" max="7169" width="15" customWidth="1"/>
    <col min="7170" max="7170" width="14.88671875" customWidth="1"/>
    <col min="7171" max="7171" width="8.6640625" customWidth="1"/>
    <col min="7172" max="7172" width="10.6640625" customWidth="1"/>
    <col min="7173" max="7173" width="15.33203125" customWidth="1"/>
    <col min="7174" max="7174" width="17.33203125" customWidth="1"/>
    <col min="7175" max="7175" width="6.44140625" customWidth="1"/>
    <col min="7178" max="7178" width="8.33203125" customWidth="1"/>
    <col min="7425" max="7425" width="15" customWidth="1"/>
    <col min="7426" max="7426" width="14.88671875" customWidth="1"/>
    <col min="7427" max="7427" width="8.6640625" customWidth="1"/>
    <col min="7428" max="7428" width="10.6640625" customWidth="1"/>
    <col min="7429" max="7429" width="15.33203125" customWidth="1"/>
    <col min="7430" max="7430" width="17.33203125" customWidth="1"/>
    <col min="7431" max="7431" width="6.44140625" customWidth="1"/>
    <col min="7434" max="7434" width="8.33203125" customWidth="1"/>
    <col min="7681" max="7681" width="15" customWidth="1"/>
    <col min="7682" max="7682" width="14.88671875" customWidth="1"/>
    <col min="7683" max="7683" width="8.6640625" customWidth="1"/>
    <col min="7684" max="7684" width="10.6640625" customWidth="1"/>
    <col min="7685" max="7685" width="15.33203125" customWidth="1"/>
    <col min="7686" max="7686" width="17.33203125" customWidth="1"/>
    <col min="7687" max="7687" width="6.44140625" customWidth="1"/>
    <col min="7690" max="7690" width="8.33203125" customWidth="1"/>
    <col min="7937" max="7937" width="15" customWidth="1"/>
    <col min="7938" max="7938" width="14.88671875" customWidth="1"/>
    <col min="7939" max="7939" width="8.6640625" customWidth="1"/>
    <col min="7940" max="7940" width="10.6640625" customWidth="1"/>
    <col min="7941" max="7941" width="15.33203125" customWidth="1"/>
    <col min="7942" max="7942" width="17.33203125" customWidth="1"/>
    <col min="7943" max="7943" width="6.44140625" customWidth="1"/>
    <col min="7946" max="7946" width="8.33203125" customWidth="1"/>
    <col min="8193" max="8193" width="15" customWidth="1"/>
    <col min="8194" max="8194" width="14.88671875" customWidth="1"/>
    <col min="8195" max="8195" width="8.6640625" customWidth="1"/>
    <col min="8196" max="8196" width="10.6640625" customWidth="1"/>
    <col min="8197" max="8197" width="15.33203125" customWidth="1"/>
    <col min="8198" max="8198" width="17.33203125" customWidth="1"/>
    <col min="8199" max="8199" width="6.44140625" customWidth="1"/>
    <col min="8202" max="8202" width="8.33203125" customWidth="1"/>
    <col min="8449" max="8449" width="15" customWidth="1"/>
    <col min="8450" max="8450" width="14.88671875" customWidth="1"/>
    <col min="8451" max="8451" width="8.6640625" customWidth="1"/>
    <col min="8452" max="8452" width="10.6640625" customWidth="1"/>
    <col min="8453" max="8453" width="15.33203125" customWidth="1"/>
    <col min="8454" max="8454" width="17.33203125" customWidth="1"/>
    <col min="8455" max="8455" width="6.44140625" customWidth="1"/>
    <col min="8458" max="8458" width="8.33203125" customWidth="1"/>
    <col min="8705" max="8705" width="15" customWidth="1"/>
    <col min="8706" max="8706" width="14.88671875" customWidth="1"/>
    <col min="8707" max="8707" width="8.6640625" customWidth="1"/>
    <col min="8708" max="8708" width="10.6640625" customWidth="1"/>
    <col min="8709" max="8709" width="15.33203125" customWidth="1"/>
    <col min="8710" max="8710" width="17.33203125" customWidth="1"/>
    <col min="8711" max="8711" width="6.44140625" customWidth="1"/>
    <col min="8714" max="8714" width="8.33203125" customWidth="1"/>
    <col min="8961" max="8961" width="15" customWidth="1"/>
    <col min="8962" max="8962" width="14.88671875" customWidth="1"/>
    <col min="8963" max="8963" width="8.6640625" customWidth="1"/>
    <col min="8964" max="8964" width="10.6640625" customWidth="1"/>
    <col min="8965" max="8965" width="15.33203125" customWidth="1"/>
    <col min="8966" max="8966" width="17.33203125" customWidth="1"/>
    <col min="8967" max="8967" width="6.44140625" customWidth="1"/>
    <col min="8970" max="8970" width="8.33203125" customWidth="1"/>
    <col min="9217" max="9217" width="15" customWidth="1"/>
    <col min="9218" max="9218" width="14.88671875" customWidth="1"/>
    <col min="9219" max="9219" width="8.6640625" customWidth="1"/>
    <col min="9220" max="9220" width="10.6640625" customWidth="1"/>
    <col min="9221" max="9221" width="15.33203125" customWidth="1"/>
    <col min="9222" max="9222" width="17.33203125" customWidth="1"/>
    <col min="9223" max="9223" width="6.44140625" customWidth="1"/>
    <col min="9226" max="9226" width="8.33203125" customWidth="1"/>
    <col min="9473" max="9473" width="15" customWidth="1"/>
    <col min="9474" max="9474" width="14.88671875" customWidth="1"/>
    <col min="9475" max="9475" width="8.6640625" customWidth="1"/>
    <col min="9476" max="9476" width="10.6640625" customWidth="1"/>
    <col min="9477" max="9477" width="15.33203125" customWidth="1"/>
    <col min="9478" max="9478" width="17.33203125" customWidth="1"/>
    <col min="9479" max="9479" width="6.44140625" customWidth="1"/>
    <col min="9482" max="9482" width="8.33203125" customWidth="1"/>
    <col min="9729" max="9729" width="15" customWidth="1"/>
    <col min="9730" max="9730" width="14.88671875" customWidth="1"/>
    <col min="9731" max="9731" width="8.6640625" customWidth="1"/>
    <col min="9732" max="9732" width="10.6640625" customWidth="1"/>
    <col min="9733" max="9733" width="15.33203125" customWidth="1"/>
    <col min="9734" max="9734" width="17.33203125" customWidth="1"/>
    <col min="9735" max="9735" width="6.44140625" customWidth="1"/>
    <col min="9738" max="9738" width="8.33203125" customWidth="1"/>
    <col min="9985" max="9985" width="15" customWidth="1"/>
    <col min="9986" max="9986" width="14.88671875" customWidth="1"/>
    <col min="9987" max="9987" width="8.6640625" customWidth="1"/>
    <col min="9988" max="9988" width="10.6640625" customWidth="1"/>
    <col min="9989" max="9989" width="15.33203125" customWidth="1"/>
    <col min="9990" max="9990" width="17.33203125" customWidth="1"/>
    <col min="9991" max="9991" width="6.44140625" customWidth="1"/>
    <col min="9994" max="9994" width="8.33203125" customWidth="1"/>
    <col min="10241" max="10241" width="15" customWidth="1"/>
    <col min="10242" max="10242" width="14.88671875" customWidth="1"/>
    <col min="10243" max="10243" width="8.6640625" customWidth="1"/>
    <col min="10244" max="10244" width="10.6640625" customWidth="1"/>
    <col min="10245" max="10245" width="15.33203125" customWidth="1"/>
    <col min="10246" max="10246" width="17.33203125" customWidth="1"/>
    <col min="10247" max="10247" width="6.44140625" customWidth="1"/>
    <col min="10250" max="10250" width="8.33203125" customWidth="1"/>
    <col min="10497" max="10497" width="15" customWidth="1"/>
    <col min="10498" max="10498" width="14.88671875" customWidth="1"/>
    <col min="10499" max="10499" width="8.6640625" customWidth="1"/>
    <col min="10500" max="10500" width="10.6640625" customWidth="1"/>
    <col min="10501" max="10501" width="15.33203125" customWidth="1"/>
    <col min="10502" max="10502" width="17.33203125" customWidth="1"/>
    <col min="10503" max="10503" width="6.44140625" customWidth="1"/>
    <col min="10506" max="10506" width="8.33203125" customWidth="1"/>
    <col min="10753" max="10753" width="15" customWidth="1"/>
    <col min="10754" max="10754" width="14.88671875" customWidth="1"/>
    <col min="10755" max="10755" width="8.6640625" customWidth="1"/>
    <col min="10756" max="10756" width="10.6640625" customWidth="1"/>
    <col min="10757" max="10757" width="15.33203125" customWidth="1"/>
    <col min="10758" max="10758" width="17.33203125" customWidth="1"/>
    <col min="10759" max="10759" width="6.44140625" customWidth="1"/>
    <col min="10762" max="10762" width="8.33203125" customWidth="1"/>
    <col min="11009" max="11009" width="15" customWidth="1"/>
    <col min="11010" max="11010" width="14.88671875" customWidth="1"/>
    <col min="11011" max="11011" width="8.6640625" customWidth="1"/>
    <col min="11012" max="11012" width="10.6640625" customWidth="1"/>
    <col min="11013" max="11013" width="15.33203125" customWidth="1"/>
    <col min="11014" max="11014" width="17.33203125" customWidth="1"/>
    <col min="11015" max="11015" width="6.44140625" customWidth="1"/>
    <col min="11018" max="11018" width="8.33203125" customWidth="1"/>
    <col min="11265" max="11265" width="15" customWidth="1"/>
    <col min="11266" max="11266" width="14.88671875" customWidth="1"/>
    <col min="11267" max="11267" width="8.6640625" customWidth="1"/>
    <col min="11268" max="11268" width="10.6640625" customWidth="1"/>
    <col min="11269" max="11269" width="15.33203125" customWidth="1"/>
    <col min="11270" max="11270" width="17.33203125" customWidth="1"/>
    <col min="11271" max="11271" width="6.44140625" customWidth="1"/>
    <col min="11274" max="11274" width="8.33203125" customWidth="1"/>
    <col min="11521" max="11521" width="15" customWidth="1"/>
    <col min="11522" max="11522" width="14.88671875" customWidth="1"/>
    <col min="11523" max="11523" width="8.6640625" customWidth="1"/>
    <col min="11524" max="11524" width="10.6640625" customWidth="1"/>
    <col min="11525" max="11525" width="15.33203125" customWidth="1"/>
    <col min="11526" max="11526" width="17.33203125" customWidth="1"/>
    <col min="11527" max="11527" width="6.44140625" customWidth="1"/>
    <col min="11530" max="11530" width="8.33203125" customWidth="1"/>
    <col min="11777" max="11777" width="15" customWidth="1"/>
    <col min="11778" max="11778" width="14.88671875" customWidth="1"/>
    <col min="11779" max="11779" width="8.6640625" customWidth="1"/>
    <col min="11780" max="11780" width="10.6640625" customWidth="1"/>
    <col min="11781" max="11781" width="15.33203125" customWidth="1"/>
    <col min="11782" max="11782" width="17.33203125" customWidth="1"/>
    <col min="11783" max="11783" width="6.44140625" customWidth="1"/>
    <col min="11786" max="11786" width="8.33203125" customWidth="1"/>
    <col min="12033" max="12033" width="15" customWidth="1"/>
    <col min="12034" max="12034" width="14.88671875" customWidth="1"/>
    <col min="12035" max="12035" width="8.6640625" customWidth="1"/>
    <col min="12036" max="12036" width="10.6640625" customWidth="1"/>
    <col min="12037" max="12037" width="15.33203125" customWidth="1"/>
    <col min="12038" max="12038" width="17.33203125" customWidth="1"/>
    <col min="12039" max="12039" width="6.44140625" customWidth="1"/>
    <col min="12042" max="12042" width="8.33203125" customWidth="1"/>
    <col min="12289" max="12289" width="15" customWidth="1"/>
    <col min="12290" max="12290" width="14.88671875" customWidth="1"/>
    <col min="12291" max="12291" width="8.6640625" customWidth="1"/>
    <col min="12292" max="12292" width="10.6640625" customWidth="1"/>
    <col min="12293" max="12293" width="15.33203125" customWidth="1"/>
    <col min="12294" max="12294" width="17.33203125" customWidth="1"/>
    <col min="12295" max="12295" width="6.44140625" customWidth="1"/>
    <col min="12298" max="12298" width="8.33203125" customWidth="1"/>
    <col min="12545" max="12545" width="15" customWidth="1"/>
    <col min="12546" max="12546" width="14.88671875" customWidth="1"/>
    <col min="12547" max="12547" width="8.6640625" customWidth="1"/>
    <col min="12548" max="12548" width="10.6640625" customWidth="1"/>
    <col min="12549" max="12549" width="15.33203125" customWidth="1"/>
    <col min="12550" max="12550" width="17.33203125" customWidth="1"/>
    <col min="12551" max="12551" width="6.44140625" customWidth="1"/>
    <col min="12554" max="12554" width="8.33203125" customWidth="1"/>
    <col min="12801" max="12801" width="15" customWidth="1"/>
    <col min="12802" max="12802" width="14.88671875" customWidth="1"/>
    <col min="12803" max="12803" width="8.6640625" customWidth="1"/>
    <col min="12804" max="12804" width="10.6640625" customWidth="1"/>
    <col min="12805" max="12805" width="15.33203125" customWidth="1"/>
    <col min="12806" max="12806" width="17.33203125" customWidth="1"/>
    <col min="12807" max="12807" width="6.44140625" customWidth="1"/>
    <col min="12810" max="12810" width="8.33203125" customWidth="1"/>
    <col min="13057" max="13057" width="15" customWidth="1"/>
    <col min="13058" max="13058" width="14.88671875" customWidth="1"/>
    <col min="13059" max="13059" width="8.6640625" customWidth="1"/>
    <col min="13060" max="13060" width="10.6640625" customWidth="1"/>
    <col min="13061" max="13061" width="15.33203125" customWidth="1"/>
    <col min="13062" max="13062" width="17.33203125" customWidth="1"/>
    <col min="13063" max="13063" width="6.44140625" customWidth="1"/>
    <col min="13066" max="13066" width="8.33203125" customWidth="1"/>
    <col min="13313" max="13313" width="15" customWidth="1"/>
    <col min="13314" max="13314" width="14.88671875" customWidth="1"/>
    <col min="13315" max="13315" width="8.6640625" customWidth="1"/>
    <col min="13316" max="13316" width="10.6640625" customWidth="1"/>
    <col min="13317" max="13317" width="15.33203125" customWidth="1"/>
    <col min="13318" max="13318" width="17.33203125" customWidth="1"/>
    <col min="13319" max="13319" width="6.44140625" customWidth="1"/>
    <col min="13322" max="13322" width="8.33203125" customWidth="1"/>
    <col min="13569" max="13569" width="15" customWidth="1"/>
    <col min="13570" max="13570" width="14.88671875" customWidth="1"/>
    <col min="13571" max="13571" width="8.6640625" customWidth="1"/>
    <col min="13572" max="13572" width="10.6640625" customWidth="1"/>
    <col min="13573" max="13573" width="15.33203125" customWidth="1"/>
    <col min="13574" max="13574" width="17.33203125" customWidth="1"/>
    <col min="13575" max="13575" width="6.44140625" customWidth="1"/>
    <col min="13578" max="13578" width="8.33203125" customWidth="1"/>
    <col min="13825" max="13825" width="15" customWidth="1"/>
    <col min="13826" max="13826" width="14.88671875" customWidth="1"/>
    <col min="13827" max="13827" width="8.6640625" customWidth="1"/>
    <col min="13828" max="13828" width="10.6640625" customWidth="1"/>
    <col min="13829" max="13829" width="15.33203125" customWidth="1"/>
    <col min="13830" max="13830" width="17.33203125" customWidth="1"/>
    <col min="13831" max="13831" width="6.44140625" customWidth="1"/>
    <col min="13834" max="13834" width="8.33203125" customWidth="1"/>
    <col min="14081" max="14081" width="15" customWidth="1"/>
    <col min="14082" max="14082" width="14.88671875" customWidth="1"/>
    <col min="14083" max="14083" width="8.6640625" customWidth="1"/>
    <col min="14084" max="14084" width="10.6640625" customWidth="1"/>
    <col min="14085" max="14085" width="15.33203125" customWidth="1"/>
    <col min="14086" max="14086" width="17.33203125" customWidth="1"/>
    <col min="14087" max="14087" width="6.44140625" customWidth="1"/>
    <col min="14090" max="14090" width="8.33203125" customWidth="1"/>
    <col min="14337" max="14337" width="15" customWidth="1"/>
    <col min="14338" max="14338" width="14.88671875" customWidth="1"/>
    <col min="14339" max="14339" width="8.6640625" customWidth="1"/>
    <col min="14340" max="14340" width="10.6640625" customWidth="1"/>
    <col min="14341" max="14341" width="15.33203125" customWidth="1"/>
    <col min="14342" max="14342" width="17.33203125" customWidth="1"/>
    <col min="14343" max="14343" width="6.44140625" customWidth="1"/>
    <col min="14346" max="14346" width="8.33203125" customWidth="1"/>
    <col min="14593" max="14593" width="15" customWidth="1"/>
    <col min="14594" max="14594" width="14.88671875" customWidth="1"/>
    <col min="14595" max="14595" width="8.6640625" customWidth="1"/>
    <col min="14596" max="14596" width="10.6640625" customWidth="1"/>
    <col min="14597" max="14597" width="15.33203125" customWidth="1"/>
    <col min="14598" max="14598" width="17.33203125" customWidth="1"/>
    <col min="14599" max="14599" width="6.44140625" customWidth="1"/>
    <col min="14602" max="14602" width="8.33203125" customWidth="1"/>
    <col min="14849" max="14849" width="15" customWidth="1"/>
    <col min="14850" max="14850" width="14.88671875" customWidth="1"/>
    <col min="14851" max="14851" width="8.6640625" customWidth="1"/>
    <col min="14852" max="14852" width="10.6640625" customWidth="1"/>
    <col min="14853" max="14853" width="15.33203125" customWidth="1"/>
    <col min="14854" max="14854" width="17.33203125" customWidth="1"/>
    <col min="14855" max="14855" width="6.44140625" customWidth="1"/>
    <col min="14858" max="14858" width="8.33203125" customWidth="1"/>
    <col min="15105" max="15105" width="15" customWidth="1"/>
    <col min="15106" max="15106" width="14.88671875" customWidth="1"/>
    <col min="15107" max="15107" width="8.6640625" customWidth="1"/>
    <col min="15108" max="15108" width="10.6640625" customWidth="1"/>
    <col min="15109" max="15109" width="15.33203125" customWidth="1"/>
    <col min="15110" max="15110" width="17.33203125" customWidth="1"/>
    <col min="15111" max="15111" width="6.44140625" customWidth="1"/>
    <col min="15114" max="15114" width="8.33203125" customWidth="1"/>
    <col min="15361" max="15361" width="15" customWidth="1"/>
    <col min="15362" max="15362" width="14.88671875" customWidth="1"/>
    <col min="15363" max="15363" width="8.6640625" customWidth="1"/>
    <col min="15364" max="15364" width="10.6640625" customWidth="1"/>
    <col min="15365" max="15365" width="15.33203125" customWidth="1"/>
    <col min="15366" max="15366" width="17.33203125" customWidth="1"/>
    <col min="15367" max="15367" width="6.44140625" customWidth="1"/>
    <col min="15370" max="15370" width="8.33203125" customWidth="1"/>
    <col min="15617" max="15617" width="15" customWidth="1"/>
    <col min="15618" max="15618" width="14.88671875" customWidth="1"/>
    <col min="15619" max="15619" width="8.6640625" customWidth="1"/>
    <col min="15620" max="15620" width="10.6640625" customWidth="1"/>
    <col min="15621" max="15621" width="15.33203125" customWidth="1"/>
    <col min="15622" max="15622" width="17.33203125" customWidth="1"/>
    <col min="15623" max="15623" width="6.44140625" customWidth="1"/>
    <col min="15626" max="15626" width="8.33203125" customWidth="1"/>
    <col min="15873" max="15873" width="15" customWidth="1"/>
    <col min="15874" max="15874" width="14.88671875" customWidth="1"/>
    <col min="15875" max="15875" width="8.6640625" customWidth="1"/>
    <col min="15876" max="15876" width="10.6640625" customWidth="1"/>
    <col min="15877" max="15877" width="15.33203125" customWidth="1"/>
    <col min="15878" max="15878" width="17.33203125" customWidth="1"/>
    <col min="15879" max="15879" width="6.44140625" customWidth="1"/>
    <col min="15882" max="15882" width="8.33203125" customWidth="1"/>
    <col min="16129" max="16129" width="15" customWidth="1"/>
    <col min="16130" max="16130" width="14.88671875" customWidth="1"/>
    <col min="16131" max="16131" width="8.6640625" customWidth="1"/>
    <col min="16132" max="16132" width="10.6640625" customWidth="1"/>
    <col min="16133" max="16133" width="15.33203125" customWidth="1"/>
    <col min="16134" max="16134" width="17.33203125" customWidth="1"/>
    <col min="16135" max="16135" width="6.44140625" customWidth="1"/>
    <col min="16138" max="16138" width="8.33203125" customWidth="1"/>
  </cols>
  <sheetData>
    <row r="1" spans="1:10" x14ac:dyDescent="0.3">
      <c r="A1" s="31" t="s">
        <v>373</v>
      </c>
    </row>
    <row r="2" spans="1:10" x14ac:dyDescent="0.3">
      <c r="A2" s="31" t="s">
        <v>374</v>
      </c>
    </row>
    <row r="3" spans="1:10" x14ac:dyDescent="0.3">
      <c r="A3" s="31" t="s">
        <v>375</v>
      </c>
    </row>
    <row r="4" spans="1:10" x14ac:dyDescent="0.3">
      <c r="A4" s="1" t="s">
        <v>376</v>
      </c>
    </row>
    <row r="5" spans="1:10" x14ac:dyDescent="0.3">
      <c r="A5" s="1" t="s">
        <v>377</v>
      </c>
    </row>
    <row r="6" spans="1:10" x14ac:dyDescent="0.3">
      <c r="A6" s="1" t="s">
        <v>378</v>
      </c>
    </row>
    <row r="7" spans="1:10" x14ac:dyDescent="0.3">
      <c r="A7" s="1"/>
    </row>
    <row r="8" spans="1:10" x14ac:dyDescent="0.3">
      <c r="A8" s="20" t="s">
        <v>379</v>
      </c>
      <c r="B8" s="32">
        <v>7</v>
      </c>
    </row>
    <row r="9" spans="1:10" x14ac:dyDescent="0.3">
      <c r="A9" s="6" t="s">
        <v>168</v>
      </c>
      <c r="B9">
        <f>EXP(-B8)*B8^0</f>
        <v>9.1188196555451624E-4</v>
      </c>
    </row>
    <row r="10" spans="1:10" x14ac:dyDescent="0.3">
      <c r="A10" s="6" t="s">
        <v>380</v>
      </c>
      <c r="B10">
        <f>EXP(-B8)*B8^5/FACT(5)</f>
        <v>0.12771666829228961</v>
      </c>
      <c r="C10" s="15" t="s">
        <v>22</v>
      </c>
      <c r="D10">
        <f>EXP(-B8)*B8^6/FACT(6)</f>
        <v>0.14900277967433789</v>
      </c>
      <c r="E10" s="15" t="s">
        <v>22</v>
      </c>
      <c r="F10">
        <f>EXP(-B8)*B8^7/FACT(7)</f>
        <v>0.14900277967433789</v>
      </c>
      <c r="G10" s="15" t="s">
        <v>23</v>
      </c>
      <c r="H10">
        <f>SUM(B10,D10,F10)</f>
        <v>0.4257222276409654</v>
      </c>
    </row>
    <row r="11" spans="1:10" x14ac:dyDescent="0.3">
      <c r="A11" t="s">
        <v>435</v>
      </c>
      <c r="B11">
        <f>B9</f>
        <v>9.1188196555451624E-4</v>
      </c>
      <c r="C11" s="15" t="s">
        <v>22</v>
      </c>
      <c r="D11">
        <f>EXP(-B8)*B8^1/FACT(1)</f>
        <v>6.3831737588816136E-3</v>
      </c>
      <c r="E11" s="15" t="s">
        <v>22</v>
      </c>
      <c r="F11">
        <f>EXP(-B8)*B8^2/FACT(2)</f>
        <v>2.2341108156085646E-2</v>
      </c>
      <c r="G11" s="15"/>
      <c r="I11" s="15" t="s">
        <v>23</v>
      </c>
      <c r="J11">
        <f>B11+D11+F11+H11</f>
        <v>2.9636163880521777E-2</v>
      </c>
    </row>
    <row r="12" spans="1:10" x14ac:dyDescent="0.3">
      <c r="B12" s="18"/>
      <c r="D12" s="18"/>
    </row>
    <row r="13" spans="1:10" x14ac:dyDescent="0.3">
      <c r="D13" s="35"/>
    </row>
    <row r="15" spans="1:10" x14ac:dyDescent="0.3">
      <c r="B15" s="18"/>
    </row>
    <row r="18" spans="2:5" x14ac:dyDescent="0.3">
      <c r="B18" s="18"/>
      <c r="D18" s="15"/>
    </row>
    <row r="21" spans="2:5" x14ac:dyDescent="0.3">
      <c r="E21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sqref="A1:XFD1048576"/>
    </sheetView>
  </sheetViews>
  <sheetFormatPr defaultRowHeight="14.4" x14ac:dyDescent="0.3"/>
  <cols>
    <col min="1" max="1" width="15" customWidth="1"/>
    <col min="2" max="2" width="8.5546875" customWidth="1"/>
    <col min="3" max="3" width="8.6640625" customWidth="1"/>
    <col min="4" max="4" width="10.6640625" customWidth="1"/>
    <col min="5" max="5" width="15.33203125" customWidth="1"/>
    <col min="6" max="6" width="6.6640625" customWidth="1"/>
    <col min="7" max="7" width="6.44140625" customWidth="1"/>
    <col min="10" max="10" width="3.6640625" customWidth="1"/>
    <col min="257" max="257" width="15" customWidth="1"/>
    <col min="258" max="258" width="8.5546875" customWidth="1"/>
    <col min="259" max="259" width="8.6640625" customWidth="1"/>
    <col min="260" max="260" width="10.6640625" customWidth="1"/>
    <col min="261" max="261" width="15.33203125" customWidth="1"/>
    <col min="262" max="262" width="6.6640625" customWidth="1"/>
    <col min="263" max="263" width="6.44140625" customWidth="1"/>
    <col min="266" max="266" width="3.6640625" customWidth="1"/>
    <col min="513" max="513" width="15" customWidth="1"/>
    <col min="514" max="514" width="8.5546875" customWidth="1"/>
    <col min="515" max="515" width="8.6640625" customWidth="1"/>
    <col min="516" max="516" width="10.6640625" customWidth="1"/>
    <col min="517" max="517" width="15.33203125" customWidth="1"/>
    <col min="518" max="518" width="6.6640625" customWidth="1"/>
    <col min="519" max="519" width="6.44140625" customWidth="1"/>
    <col min="522" max="522" width="3.6640625" customWidth="1"/>
    <col min="769" max="769" width="15" customWidth="1"/>
    <col min="770" max="770" width="8.5546875" customWidth="1"/>
    <col min="771" max="771" width="8.6640625" customWidth="1"/>
    <col min="772" max="772" width="10.6640625" customWidth="1"/>
    <col min="773" max="773" width="15.33203125" customWidth="1"/>
    <col min="774" max="774" width="6.6640625" customWidth="1"/>
    <col min="775" max="775" width="6.44140625" customWidth="1"/>
    <col min="778" max="778" width="3.6640625" customWidth="1"/>
    <col min="1025" max="1025" width="15" customWidth="1"/>
    <col min="1026" max="1026" width="8.5546875" customWidth="1"/>
    <col min="1027" max="1027" width="8.6640625" customWidth="1"/>
    <col min="1028" max="1028" width="10.6640625" customWidth="1"/>
    <col min="1029" max="1029" width="15.33203125" customWidth="1"/>
    <col min="1030" max="1030" width="6.6640625" customWidth="1"/>
    <col min="1031" max="1031" width="6.44140625" customWidth="1"/>
    <col min="1034" max="1034" width="3.6640625" customWidth="1"/>
    <col min="1281" max="1281" width="15" customWidth="1"/>
    <col min="1282" max="1282" width="8.5546875" customWidth="1"/>
    <col min="1283" max="1283" width="8.6640625" customWidth="1"/>
    <col min="1284" max="1284" width="10.6640625" customWidth="1"/>
    <col min="1285" max="1285" width="15.33203125" customWidth="1"/>
    <col min="1286" max="1286" width="6.6640625" customWidth="1"/>
    <col min="1287" max="1287" width="6.44140625" customWidth="1"/>
    <col min="1290" max="1290" width="3.6640625" customWidth="1"/>
    <col min="1537" max="1537" width="15" customWidth="1"/>
    <col min="1538" max="1538" width="8.5546875" customWidth="1"/>
    <col min="1539" max="1539" width="8.6640625" customWidth="1"/>
    <col min="1540" max="1540" width="10.6640625" customWidth="1"/>
    <col min="1541" max="1541" width="15.33203125" customWidth="1"/>
    <col min="1542" max="1542" width="6.6640625" customWidth="1"/>
    <col min="1543" max="1543" width="6.44140625" customWidth="1"/>
    <col min="1546" max="1546" width="3.6640625" customWidth="1"/>
    <col min="1793" max="1793" width="15" customWidth="1"/>
    <col min="1794" max="1794" width="8.5546875" customWidth="1"/>
    <col min="1795" max="1795" width="8.6640625" customWidth="1"/>
    <col min="1796" max="1796" width="10.6640625" customWidth="1"/>
    <col min="1797" max="1797" width="15.33203125" customWidth="1"/>
    <col min="1798" max="1798" width="6.6640625" customWidth="1"/>
    <col min="1799" max="1799" width="6.44140625" customWidth="1"/>
    <col min="1802" max="1802" width="3.6640625" customWidth="1"/>
    <col min="2049" max="2049" width="15" customWidth="1"/>
    <col min="2050" max="2050" width="8.5546875" customWidth="1"/>
    <col min="2051" max="2051" width="8.6640625" customWidth="1"/>
    <col min="2052" max="2052" width="10.6640625" customWidth="1"/>
    <col min="2053" max="2053" width="15.33203125" customWidth="1"/>
    <col min="2054" max="2054" width="6.6640625" customWidth="1"/>
    <col min="2055" max="2055" width="6.44140625" customWidth="1"/>
    <col min="2058" max="2058" width="3.6640625" customWidth="1"/>
    <col min="2305" max="2305" width="15" customWidth="1"/>
    <col min="2306" max="2306" width="8.5546875" customWidth="1"/>
    <col min="2307" max="2307" width="8.6640625" customWidth="1"/>
    <col min="2308" max="2308" width="10.6640625" customWidth="1"/>
    <col min="2309" max="2309" width="15.33203125" customWidth="1"/>
    <col min="2310" max="2310" width="6.6640625" customWidth="1"/>
    <col min="2311" max="2311" width="6.44140625" customWidth="1"/>
    <col min="2314" max="2314" width="3.6640625" customWidth="1"/>
    <col min="2561" max="2561" width="15" customWidth="1"/>
    <col min="2562" max="2562" width="8.5546875" customWidth="1"/>
    <col min="2563" max="2563" width="8.6640625" customWidth="1"/>
    <col min="2564" max="2564" width="10.6640625" customWidth="1"/>
    <col min="2565" max="2565" width="15.33203125" customWidth="1"/>
    <col min="2566" max="2566" width="6.6640625" customWidth="1"/>
    <col min="2567" max="2567" width="6.44140625" customWidth="1"/>
    <col min="2570" max="2570" width="3.6640625" customWidth="1"/>
    <col min="2817" max="2817" width="15" customWidth="1"/>
    <col min="2818" max="2818" width="8.5546875" customWidth="1"/>
    <col min="2819" max="2819" width="8.6640625" customWidth="1"/>
    <col min="2820" max="2820" width="10.6640625" customWidth="1"/>
    <col min="2821" max="2821" width="15.33203125" customWidth="1"/>
    <col min="2822" max="2822" width="6.6640625" customWidth="1"/>
    <col min="2823" max="2823" width="6.44140625" customWidth="1"/>
    <col min="2826" max="2826" width="3.6640625" customWidth="1"/>
    <col min="3073" max="3073" width="15" customWidth="1"/>
    <col min="3074" max="3074" width="8.5546875" customWidth="1"/>
    <col min="3075" max="3075" width="8.6640625" customWidth="1"/>
    <col min="3076" max="3076" width="10.6640625" customWidth="1"/>
    <col min="3077" max="3077" width="15.33203125" customWidth="1"/>
    <col min="3078" max="3078" width="6.6640625" customWidth="1"/>
    <col min="3079" max="3079" width="6.44140625" customWidth="1"/>
    <col min="3082" max="3082" width="3.6640625" customWidth="1"/>
    <col min="3329" max="3329" width="15" customWidth="1"/>
    <col min="3330" max="3330" width="8.5546875" customWidth="1"/>
    <col min="3331" max="3331" width="8.6640625" customWidth="1"/>
    <col min="3332" max="3332" width="10.6640625" customWidth="1"/>
    <col min="3333" max="3333" width="15.33203125" customWidth="1"/>
    <col min="3334" max="3334" width="6.6640625" customWidth="1"/>
    <col min="3335" max="3335" width="6.44140625" customWidth="1"/>
    <col min="3338" max="3338" width="3.6640625" customWidth="1"/>
    <col min="3585" max="3585" width="15" customWidth="1"/>
    <col min="3586" max="3586" width="8.5546875" customWidth="1"/>
    <col min="3587" max="3587" width="8.6640625" customWidth="1"/>
    <col min="3588" max="3588" width="10.6640625" customWidth="1"/>
    <col min="3589" max="3589" width="15.33203125" customWidth="1"/>
    <col min="3590" max="3590" width="6.6640625" customWidth="1"/>
    <col min="3591" max="3591" width="6.44140625" customWidth="1"/>
    <col min="3594" max="3594" width="3.6640625" customWidth="1"/>
    <col min="3841" max="3841" width="15" customWidth="1"/>
    <col min="3842" max="3842" width="8.5546875" customWidth="1"/>
    <col min="3843" max="3843" width="8.6640625" customWidth="1"/>
    <col min="3844" max="3844" width="10.6640625" customWidth="1"/>
    <col min="3845" max="3845" width="15.33203125" customWidth="1"/>
    <col min="3846" max="3846" width="6.6640625" customWidth="1"/>
    <col min="3847" max="3847" width="6.44140625" customWidth="1"/>
    <col min="3850" max="3850" width="3.6640625" customWidth="1"/>
    <col min="4097" max="4097" width="15" customWidth="1"/>
    <col min="4098" max="4098" width="8.5546875" customWidth="1"/>
    <col min="4099" max="4099" width="8.6640625" customWidth="1"/>
    <col min="4100" max="4100" width="10.6640625" customWidth="1"/>
    <col min="4101" max="4101" width="15.33203125" customWidth="1"/>
    <col min="4102" max="4102" width="6.6640625" customWidth="1"/>
    <col min="4103" max="4103" width="6.44140625" customWidth="1"/>
    <col min="4106" max="4106" width="3.6640625" customWidth="1"/>
    <col min="4353" max="4353" width="15" customWidth="1"/>
    <col min="4354" max="4354" width="8.5546875" customWidth="1"/>
    <col min="4355" max="4355" width="8.6640625" customWidth="1"/>
    <col min="4356" max="4356" width="10.6640625" customWidth="1"/>
    <col min="4357" max="4357" width="15.33203125" customWidth="1"/>
    <col min="4358" max="4358" width="6.6640625" customWidth="1"/>
    <col min="4359" max="4359" width="6.44140625" customWidth="1"/>
    <col min="4362" max="4362" width="3.6640625" customWidth="1"/>
    <col min="4609" max="4609" width="15" customWidth="1"/>
    <col min="4610" max="4610" width="8.5546875" customWidth="1"/>
    <col min="4611" max="4611" width="8.6640625" customWidth="1"/>
    <col min="4612" max="4612" width="10.6640625" customWidth="1"/>
    <col min="4613" max="4613" width="15.33203125" customWidth="1"/>
    <col min="4614" max="4614" width="6.6640625" customWidth="1"/>
    <col min="4615" max="4615" width="6.44140625" customWidth="1"/>
    <col min="4618" max="4618" width="3.6640625" customWidth="1"/>
    <col min="4865" max="4865" width="15" customWidth="1"/>
    <col min="4866" max="4866" width="8.5546875" customWidth="1"/>
    <col min="4867" max="4867" width="8.6640625" customWidth="1"/>
    <col min="4868" max="4868" width="10.6640625" customWidth="1"/>
    <col min="4869" max="4869" width="15.33203125" customWidth="1"/>
    <col min="4870" max="4870" width="6.6640625" customWidth="1"/>
    <col min="4871" max="4871" width="6.44140625" customWidth="1"/>
    <col min="4874" max="4874" width="3.6640625" customWidth="1"/>
    <col min="5121" max="5121" width="15" customWidth="1"/>
    <col min="5122" max="5122" width="8.5546875" customWidth="1"/>
    <col min="5123" max="5123" width="8.6640625" customWidth="1"/>
    <col min="5124" max="5124" width="10.6640625" customWidth="1"/>
    <col min="5125" max="5125" width="15.33203125" customWidth="1"/>
    <col min="5126" max="5126" width="6.6640625" customWidth="1"/>
    <col min="5127" max="5127" width="6.44140625" customWidth="1"/>
    <col min="5130" max="5130" width="3.6640625" customWidth="1"/>
    <col min="5377" max="5377" width="15" customWidth="1"/>
    <col min="5378" max="5378" width="8.5546875" customWidth="1"/>
    <col min="5379" max="5379" width="8.6640625" customWidth="1"/>
    <col min="5380" max="5380" width="10.6640625" customWidth="1"/>
    <col min="5381" max="5381" width="15.33203125" customWidth="1"/>
    <col min="5382" max="5382" width="6.6640625" customWidth="1"/>
    <col min="5383" max="5383" width="6.44140625" customWidth="1"/>
    <col min="5386" max="5386" width="3.6640625" customWidth="1"/>
    <col min="5633" max="5633" width="15" customWidth="1"/>
    <col min="5634" max="5634" width="8.5546875" customWidth="1"/>
    <col min="5635" max="5635" width="8.6640625" customWidth="1"/>
    <col min="5636" max="5636" width="10.6640625" customWidth="1"/>
    <col min="5637" max="5637" width="15.33203125" customWidth="1"/>
    <col min="5638" max="5638" width="6.6640625" customWidth="1"/>
    <col min="5639" max="5639" width="6.44140625" customWidth="1"/>
    <col min="5642" max="5642" width="3.6640625" customWidth="1"/>
    <col min="5889" max="5889" width="15" customWidth="1"/>
    <col min="5890" max="5890" width="8.5546875" customWidth="1"/>
    <col min="5891" max="5891" width="8.6640625" customWidth="1"/>
    <col min="5892" max="5892" width="10.6640625" customWidth="1"/>
    <col min="5893" max="5893" width="15.33203125" customWidth="1"/>
    <col min="5894" max="5894" width="6.6640625" customWidth="1"/>
    <col min="5895" max="5895" width="6.44140625" customWidth="1"/>
    <col min="5898" max="5898" width="3.6640625" customWidth="1"/>
    <col min="6145" max="6145" width="15" customWidth="1"/>
    <col min="6146" max="6146" width="8.5546875" customWidth="1"/>
    <col min="6147" max="6147" width="8.6640625" customWidth="1"/>
    <col min="6148" max="6148" width="10.6640625" customWidth="1"/>
    <col min="6149" max="6149" width="15.33203125" customWidth="1"/>
    <col min="6150" max="6150" width="6.6640625" customWidth="1"/>
    <col min="6151" max="6151" width="6.44140625" customWidth="1"/>
    <col min="6154" max="6154" width="3.6640625" customWidth="1"/>
    <col min="6401" max="6401" width="15" customWidth="1"/>
    <col min="6402" max="6402" width="8.5546875" customWidth="1"/>
    <col min="6403" max="6403" width="8.6640625" customWidth="1"/>
    <col min="6404" max="6404" width="10.6640625" customWidth="1"/>
    <col min="6405" max="6405" width="15.33203125" customWidth="1"/>
    <col min="6406" max="6406" width="6.6640625" customWidth="1"/>
    <col min="6407" max="6407" width="6.44140625" customWidth="1"/>
    <col min="6410" max="6410" width="3.6640625" customWidth="1"/>
    <col min="6657" max="6657" width="15" customWidth="1"/>
    <col min="6658" max="6658" width="8.5546875" customWidth="1"/>
    <col min="6659" max="6659" width="8.6640625" customWidth="1"/>
    <col min="6660" max="6660" width="10.6640625" customWidth="1"/>
    <col min="6661" max="6661" width="15.33203125" customWidth="1"/>
    <col min="6662" max="6662" width="6.6640625" customWidth="1"/>
    <col min="6663" max="6663" width="6.44140625" customWidth="1"/>
    <col min="6666" max="6666" width="3.6640625" customWidth="1"/>
    <col min="6913" max="6913" width="15" customWidth="1"/>
    <col min="6914" max="6914" width="8.5546875" customWidth="1"/>
    <col min="6915" max="6915" width="8.6640625" customWidth="1"/>
    <col min="6916" max="6916" width="10.6640625" customWidth="1"/>
    <col min="6917" max="6917" width="15.33203125" customWidth="1"/>
    <col min="6918" max="6918" width="6.6640625" customWidth="1"/>
    <col min="6919" max="6919" width="6.44140625" customWidth="1"/>
    <col min="6922" max="6922" width="3.6640625" customWidth="1"/>
    <col min="7169" max="7169" width="15" customWidth="1"/>
    <col min="7170" max="7170" width="8.5546875" customWidth="1"/>
    <col min="7171" max="7171" width="8.6640625" customWidth="1"/>
    <col min="7172" max="7172" width="10.6640625" customWidth="1"/>
    <col min="7173" max="7173" width="15.33203125" customWidth="1"/>
    <col min="7174" max="7174" width="6.6640625" customWidth="1"/>
    <col min="7175" max="7175" width="6.44140625" customWidth="1"/>
    <col min="7178" max="7178" width="3.6640625" customWidth="1"/>
    <col min="7425" max="7425" width="15" customWidth="1"/>
    <col min="7426" max="7426" width="8.5546875" customWidth="1"/>
    <col min="7427" max="7427" width="8.6640625" customWidth="1"/>
    <col min="7428" max="7428" width="10.6640625" customWidth="1"/>
    <col min="7429" max="7429" width="15.33203125" customWidth="1"/>
    <col min="7430" max="7430" width="6.6640625" customWidth="1"/>
    <col min="7431" max="7431" width="6.44140625" customWidth="1"/>
    <col min="7434" max="7434" width="3.6640625" customWidth="1"/>
    <col min="7681" max="7681" width="15" customWidth="1"/>
    <col min="7682" max="7682" width="8.5546875" customWidth="1"/>
    <col min="7683" max="7683" width="8.6640625" customWidth="1"/>
    <col min="7684" max="7684" width="10.6640625" customWidth="1"/>
    <col min="7685" max="7685" width="15.33203125" customWidth="1"/>
    <col min="7686" max="7686" width="6.6640625" customWidth="1"/>
    <col min="7687" max="7687" width="6.44140625" customWidth="1"/>
    <col min="7690" max="7690" width="3.6640625" customWidth="1"/>
    <col min="7937" max="7937" width="15" customWidth="1"/>
    <col min="7938" max="7938" width="8.5546875" customWidth="1"/>
    <col min="7939" max="7939" width="8.6640625" customWidth="1"/>
    <col min="7940" max="7940" width="10.6640625" customWidth="1"/>
    <col min="7941" max="7941" width="15.33203125" customWidth="1"/>
    <col min="7942" max="7942" width="6.6640625" customWidth="1"/>
    <col min="7943" max="7943" width="6.44140625" customWidth="1"/>
    <col min="7946" max="7946" width="3.6640625" customWidth="1"/>
    <col min="8193" max="8193" width="15" customWidth="1"/>
    <col min="8194" max="8194" width="8.5546875" customWidth="1"/>
    <col min="8195" max="8195" width="8.6640625" customWidth="1"/>
    <col min="8196" max="8196" width="10.6640625" customWidth="1"/>
    <col min="8197" max="8197" width="15.33203125" customWidth="1"/>
    <col min="8198" max="8198" width="6.6640625" customWidth="1"/>
    <col min="8199" max="8199" width="6.44140625" customWidth="1"/>
    <col min="8202" max="8202" width="3.6640625" customWidth="1"/>
    <col min="8449" max="8449" width="15" customWidth="1"/>
    <col min="8450" max="8450" width="8.5546875" customWidth="1"/>
    <col min="8451" max="8451" width="8.6640625" customWidth="1"/>
    <col min="8452" max="8452" width="10.6640625" customWidth="1"/>
    <col min="8453" max="8453" width="15.33203125" customWidth="1"/>
    <col min="8454" max="8454" width="6.6640625" customWidth="1"/>
    <col min="8455" max="8455" width="6.44140625" customWidth="1"/>
    <col min="8458" max="8458" width="3.6640625" customWidth="1"/>
    <col min="8705" max="8705" width="15" customWidth="1"/>
    <col min="8706" max="8706" width="8.5546875" customWidth="1"/>
    <col min="8707" max="8707" width="8.6640625" customWidth="1"/>
    <col min="8708" max="8708" width="10.6640625" customWidth="1"/>
    <col min="8709" max="8709" width="15.33203125" customWidth="1"/>
    <col min="8710" max="8710" width="6.6640625" customWidth="1"/>
    <col min="8711" max="8711" width="6.44140625" customWidth="1"/>
    <col min="8714" max="8714" width="3.6640625" customWidth="1"/>
    <col min="8961" max="8961" width="15" customWidth="1"/>
    <col min="8962" max="8962" width="8.5546875" customWidth="1"/>
    <col min="8963" max="8963" width="8.6640625" customWidth="1"/>
    <col min="8964" max="8964" width="10.6640625" customWidth="1"/>
    <col min="8965" max="8965" width="15.33203125" customWidth="1"/>
    <col min="8966" max="8966" width="6.6640625" customWidth="1"/>
    <col min="8967" max="8967" width="6.44140625" customWidth="1"/>
    <col min="8970" max="8970" width="3.6640625" customWidth="1"/>
    <col min="9217" max="9217" width="15" customWidth="1"/>
    <col min="9218" max="9218" width="8.5546875" customWidth="1"/>
    <col min="9219" max="9219" width="8.6640625" customWidth="1"/>
    <col min="9220" max="9220" width="10.6640625" customWidth="1"/>
    <col min="9221" max="9221" width="15.33203125" customWidth="1"/>
    <col min="9222" max="9222" width="6.6640625" customWidth="1"/>
    <col min="9223" max="9223" width="6.44140625" customWidth="1"/>
    <col min="9226" max="9226" width="3.6640625" customWidth="1"/>
    <col min="9473" max="9473" width="15" customWidth="1"/>
    <col min="9474" max="9474" width="8.5546875" customWidth="1"/>
    <col min="9475" max="9475" width="8.6640625" customWidth="1"/>
    <col min="9476" max="9476" width="10.6640625" customWidth="1"/>
    <col min="9477" max="9477" width="15.33203125" customWidth="1"/>
    <col min="9478" max="9478" width="6.6640625" customWidth="1"/>
    <col min="9479" max="9479" width="6.44140625" customWidth="1"/>
    <col min="9482" max="9482" width="3.6640625" customWidth="1"/>
    <col min="9729" max="9729" width="15" customWidth="1"/>
    <col min="9730" max="9730" width="8.5546875" customWidth="1"/>
    <col min="9731" max="9731" width="8.6640625" customWidth="1"/>
    <col min="9732" max="9732" width="10.6640625" customWidth="1"/>
    <col min="9733" max="9733" width="15.33203125" customWidth="1"/>
    <col min="9734" max="9734" width="6.6640625" customWidth="1"/>
    <col min="9735" max="9735" width="6.44140625" customWidth="1"/>
    <col min="9738" max="9738" width="3.6640625" customWidth="1"/>
    <col min="9985" max="9985" width="15" customWidth="1"/>
    <col min="9986" max="9986" width="8.5546875" customWidth="1"/>
    <col min="9987" max="9987" width="8.6640625" customWidth="1"/>
    <col min="9988" max="9988" width="10.6640625" customWidth="1"/>
    <col min="9989" max="9989" width="15.33203125" customWidth="1"/>
    <col min="9990" max="9990" width="6.6640625" customWidth="1"/>
    <col min="9991" max="9991" width="6.44140625" customWidth="1"/>
    <col min="9994" max="9994" width="3.6640625" customWidth="1"/>
    <col min="10241" max="10241" width="15" customWidth="1"/>
    <col min="10242" max="10242" width="8.5546875" customWidth="1"/>
    <col min="10243" max="10243" width="8.6640625" customWidth="1"/>
    <col min="10244" max="10244" width="10.6640625" customWidth="1"/>
    <col min="10245" max="10245" width="15.33203125" customWidth="1"/>
    <col min="10246" max="10246" width="6.6640625" customWidth="1"/>
    <col min="10247" max="10247" width="6.44140625" customWidth="1"/>
    <col min="10250" max="10250" width="3.6640625" customWidth="1"/>
    <col min="10497" max="10497" width="15" customWidth="1"/>
    <col min="10498" max="10498" width="8.5546875" customWidth="1"/>
    <col min="10499" max="10499" width="8.6640625" customWidth="1"/>
    <col min="10500" max="10500" width="10.6640625" customWidth="1"/>
    <col min="10501" max="10501" width="15.33203125" customWidth="1"/>
    <col min="10502" max="10502" width="6.6640625" customWidth="1"/>
    <col min="10503" max="10503" width="6.44140625" customWidth="1"/>
    <col min="10506" max="10506" width="3.6640625" customWidth="1"/>
    <col min="10753" max="10753" width="15" customWidth="1"/>
    <col min="10754" max="10754" width="8.5546875" customWidth="1"/>
    <col min="10755" max="10755" width="8.6640625" customWidth="1"/>
    <col min="10756" max="10756" width="10.6640625" customWidth="1"/>
    <col min="10757" max="10757" width="15.33203125" customWidth="1"/>
    <col min="10758" max="10758" width="6.6640625" customWidth="1"/>
    <col min="10759" max="10759" width="6.44140625" customWidth="1"/>
    <col min="10762" max="10762" width="3.6640625" customWidth="1"/>
    <col min="11009" max="11009" width="15" customWidth="1"/>
    <col min="11010" max="11010" width="8.5546875" customWidth="1"/>
    <col min="11011" max="11011" width="8.6640625" customWidth="1"/>
    <col min="11012" max="11012" width="10.6640625" customWidth="1"/>
    <col min="11013" max="11013" width="15.33203125" customWidth="1"/>
    <col min="11014" max="11014" width="6.6640625" customWidth="1"/>
    <col min="11015" max="11015" width="6.44140625" customWidth="1"/>
    <col min="11018" max="11018" width="3.6640625" customWidth="1"/>
    <col min="11265" max="11265" width="15" customWidth="1"/>
    <col min="11266" max="11266" width="8.5546875" customWidth="1"/>
    <col min="11267" max="11267" width="8.6640625" customWidth="1"/>
    <col min="11268" max="11268" width="10.6640625" customWidth="1"/>
    <col min="11269" max="11269" width="15.33203125" customWidth="1"/>
    <col min="11270" max="11270" width="6.6640625" customWidth="1"/>
    <col min="11271" max="11271" width="6.44140625" customWidth="1"/>
    <col min="11274" max="11274" width="3.6640625" customWidth="1"/>
    <col min="11521" max="11521" width="15" customWidth="1"/>
    <col min="11522" max="11522" width="8.5546875" customWidth="1"/>
    <col min="11523" max="11523" width="8.6640625" customWidth="1"/>
    <col min="11524" max="11524" width="10.6640625" customWidth="1"/>
    <col min="11525" max="11525" width="15.33203125" customWidth="1"/>
    <col min="11526" max="11526" width="6.6640625" customWidth="1"/>
    <col min="11527" max="11527" width="6.44140625" customWidth="1"/>
    <col min="11530" max="11530" width="3.6640625" customWidth="1"/>
    <col min="11777" max="11777" width="15" customWidth="1"/>
    <col min="11778" max="11778" width="8.5546875" customWidth="1"/>
    <col min="11779" max="11779" width="8.6640625" customWidth="1"/>
    <col min="11780" max="11780" width="10.6640625" customWidth="1"/>
    <col min="11781" max="11781" width="15.33203125" customWidth="1"/>
    <col min="11782" max="11782" width="6.6640625" customWidth="1"/>
    <col min="11783" max="11783" width="6.44140625" customWidth="1"/>
    <col min="11786" max="11786" width="3.6640625" customWidth="1"/>
    <col min="12033" max="12033" width="15" customWidth="1"/>
    <col min="12034" max="12034" width="8.5546875" customWidth="1"/>
    <col min="12035" max="12035" width="8.6640625" customWidth="1"/>
    <col min="12036" max="12036" width="10.6640625" customWidth="1"/>
    <col min="12037" max="12037" width="15.33203125" customWidth="1"/>
    <col min="12038" max="12038" width="6.6640625" customWidth="1"/>
    <col min="12039" max="12039" width="6.44140625" customWidth="1"/>
    <col min="12042" max="12042" width="3.6640625" customWidth="1"/>
    <col min="12289" max="12289" width="15" customWidth="1"/>
    <col min="12290" max="12290" width="8.5546875" customWidth="1"/>
    <col min="12291" max="12291" width="8.6640625" customWidth="1"/>
    <col min="12292" max="12292" width="10.6640625" customWidth="1"/>
    <col min="12293" max="12293" width="15.33203125" customWidth="1"/>
    <col min="12294" max="12294" width="6.6640625" customWidth="1"/>
    <col min="12295" max="12295" width="6.44140625" customWidth="1"/>
    <col min="12298" max="12298" width="3.6640625" customWidth="1"/>
    <col min="12545" max="12545" width="15" customWidth="1"/>
    <col min="12546" max="12546" width="8.5546875" customWidth="1"/>
    <col min="12547" max="12547" width="8.6640625" customWidth="1"/>
    <col min="12548" max="12548" width="10.6640625" customWidth="1"/>
    <col min="12549" max="12549" width="15.33203125" customWidth="1"/>
    <col min="12550" max="12550" width="6.6640625" customWidth="1"/>
    <col min="12551" max="12551" width="6.44140625" customWidth="1"/>
    <col min="12554" max="12554" width="3.6640625" customWidth="1"/>
    <col min="12801" max="12801" width="15" customWidth="1"/>
    <col min="12802" max="12802" width="8.5546875" customWidth="1"/>
    <col min="12803" max="12803" width="8.6640625" customWidth="1"/>
    <col min="12804" max="12804" width="10.6640625" customWidth="1"/>
    <col min="12805" max="12805" width="15.33203125" customWidth="1"/>
    <col min="12806" max="12806" width="6.6640625" customWidth="1"/>
    <col min="12807" max="12807" width="6.44140625" customWidth="1"/>
    <col min="12810" max="12810" width="3.6640625" customWidth="1"/>
    <col min="13057" max="13057" width="15" customWidth="1"/>
    <col min="13058" max="13058" width="8.5546875" customWidth="1"/>
    <col min="13059" max="13059" width="8.6640625" customWidth="1"/>
    <col min="13060" max="13060" width="10.6640625" customWidth="1"/>
    <col min="13061" max="13061" width="15.33203125" customWidth="1"/>
    <col min="13062" max="13062" width="6.6640625" customWidth="1"/>
    <col min="13063" max="13063" width="6.44140625" customWidth="1"/>
    <col min="13066" max="13066" width="3.6640625" customWidth="1"/>
    <col min="13313" max="13313" width="15" customWidth="1"/>
    <col min="13314" max="13314" width="8.5546875" customWidth="1"/>
    <col min="13315" max="13315" width="8.6640625" customWidth="1"/>
    <col min="13316" max="13316" width="10.6640625" customWidth="1"/>
    <col min="13317" max="13317" width="15.33203125" customWidth="1"/>
    <col min="13318" max="13318" width="6.6640625" customWidth="1"/>
    <col min="13319" max="13319" width="6.44140625" customWidth="1"/>
    <col min="13322" max="13322" width="3.6640625" customWidth="1"/>
    <col min="13569" max="13569" width="15" customWidth="1"/>
    <col min="13570" max="13570" width="8.5546875" customWidth="1"/>
    <col min="13571" max="13571" width="8.6640625" customWidth="1"/>
    <col min="13572" max="13572" width="10.6640625" customWidth="1"/>
    <col min="13573" max="13573" width="15.33203125" customWidth="1"/>
    <col min="13574" max="13574" width="6.6640625" customWidth="1"/>
    <col min="13575" max="13575" width="6.44140625" customWidth="1"/>
    <col min="13578" max="13578" width="3.6640625" customWidth="1"/>
    <col min="13825" max="13825" width="15" customWidth="1"/>
    <col min="13826" max="13826" width="8.5546875" customWidth="1"/>
    <col min="13827" max="13827" width="8.6640625" customWidth="1"/>
    <col min="13828" max="13828" width="10.6640625" customWidth="1"/>
    <col min="13829" max="13829" width="15.33203125" customWidth="1"/>
    <col min="13830" max="13830" width="6.6640625" customWidth="1"/>
    <col min="13831" max="13831" width="6.44140625" customWidth="1"/>
    <col min="13834" max="13834" width="3.6640625" customWidth="1"/>
    <col min="14081" max="14081" width="15" customWidth="1"/>
    <col min="14082" max="14082" width="8.5546875" customWidth="1"/>
    <col min="14083" max="14083" width="8.6640625" customWidth="1"/>
    <col min="14084" max="14084" width="10.6640625" customWidth="1"/>
    <col min="14085" max="14085" width="15.33203125" customWidth="1"/>
    <col min="14086" max="14086" width="6.6640625" customWidth="1"/>
    <col min="14087" max="14087" width="6.44140625" customWidth="1"/>
    <col min="14090" max="14090" width="3.6640625" customWidth="1"/>
    <col min="14337" max="14337" width="15" customWidth="1"/>
    <col min="14338" max="14338" width="8.5546875" customWidth="1"/>
    <col min="14339" max="14339" width="8.6640625" customWidth="1"/>
    <col min="14340" max="14340" width="10.6640625" customWidth="1"/>
    <col min="14341" max="14341" width="15.33203125" customWidth="1"/>
    <col min="14342" max="14342" width="6.6640625" customWidth="1"/>
    <col min="14343" max="14343" width="6.44140625" customWidth="1"/>
    <col min="14346" max="14346" width="3.6640625" customWidth="1"/>
    <col min="14593" max="14593" width="15" customWidth="1"/>
    <col min="14594" max="14594" width="8.5546875" customWidth="1"/>
    <col min="14595" max="14595" width="8.6640625" customWidth="1"/>
    <col min="14596" max="14596" width="10.6640625" customWidth="1"/>
    <col min="14597" max="14597" width="15.33203125" customWidth="1"/>
    <col min="14598" max="14598" width="6.6640625" customWidth="1"/>
    <col min="14599" max="14599" width="6.44140625" customWidth="1"/>
    <col min="14602" max="14602" width="3.6640625" customWidth="1"/>
    <col min="14849" max="14849" width="15" customWidth="1"/>
    <col min="14850" max="14850" width="8.5546875" customWidth="1"/>
    <col min="14851" max="14851" width="8.6640625" customWidth="1"/>
    <col min="14852" max="14852" width="10.6640625" customWidth="1"/>
    <col min="14853" max="14853" width="15.33203125" customWidth="1"/>
    <col min="14854" max="14854" width="6.6640625" customWidth="1"/>
    <col min="14855" max="14855" width="6.44140625" customWidth="1"/>
    <col min="14858" max="14858" width="3.6640625" customWidth="1"/>
    <col min="15105" max="15105" width="15" customWidth="1"/>
    <col min="15106" max="15106" width="8.5546875" customWidth="1"/>
    <col min="15107" max="15107" width="8.6640625" customWidth="1"/>
    <col min="15108" max="15108" width="10.6640625" customWidth="1"/>
    <col min="15109" max="15109" width="15.33203125" customWidth="1"/>
    <col min="15110" max="15110" width="6.6640625" customWidth="1"/>
    <col min="15111" max="15111" width="6.44140625" customWidth="1"/>
    <col min="15114" max="15114" width="3.6640625" customWidth="1"/>
    <col min="15361" max="15361" width="15" customWidth="1"/>
    <col min="15362" max="15362" width="8.5546875" customWidth="1"/>
    <col min="15363" max="15363" width="8.6640625" customWidth="1"/>
    <col min="15364" max="15364" width="10.6640625" customWidth="1"/>
    <col min="15365" max="15365" width="15.33203125" customWidth="1"/>
    <col min="15366" max="15366" width="6.6640625" customWidth="1"/>
    <col min="15367" max="15367" width="6.44140625" customWidth="1"/>
    <col min="15370" max="15370" width="3.6640625" customWidth="1"/>
    <col min="15617" max="15617" width="15" customWidth="1"/>
    <col min="15618" max="15618" width="8.5546875" customWidth="1"/>
    <col min="15619" max="15619" width="8.6640625" customWidth="1"/>
    <col min="15620" max="15620" width="10.6640625" customWidth="1"/>
    <col min="15621" max="15621" width="15.33203125" customWidth="1"/>
    <col min="15622" max="15622" width="6.6640625" customWidth="1"/>
    <col min="15623" max="15623" width="6.44140625" customWidth="1"/>
    <col min="15626" max="15626" width="3.6640625" customWidth="1"/>
    <col min="15873" max="15873" width="15" customWidth="1"/>
    <col min="15874" max="15874" width="8.5546875" customWidth="1"/>
    <col min="15875" max="15875" width="8.6640625" customWidth="1"/>
    <col min="15876" max="15876" width="10.6640625" customWidth="1"/>
    <col min="15877" max="15877" width="15.33203125" customWidth="1"/>
    <col min="15878" max="15878" width="6.6640625" customWidth="1"/>
    <col min="15879" max="15879" width="6.44140625" customWidth="1"/>
    <col min="15882" max="15882" width="3.6640625" customWidth="1"/>
    <col min="16129" max="16129" width="15" customWidth="1"/>
    <col min="16130" max="16130" width="8.5546875" customWidth="1"/>
    <col min="16131" max="16131" width="8.6640625" customWidth="1"/>
    <col min="16132" max="16132" width="10.6640625" customWidth="1"/>
    <col min="16133" max="16133" width="15.33203125" customWidth="1"/>
    <col min="16134" max="16134" width="6.6640625" customWidth="1"/>
    <col min="16135" max="16135" width="6.44140625" customWidth="1"/>
    <col min="16138" max="16138" width="3.6640625" customWidth="1"/>
  </cols>
  <sheetData>
    <row r="1" spans="1:12" x14ac:dyDescent="0.3">
      <c r="A1" s="31" t="s">
        <v>185</v>
      </c>
    </row>
    <row r="2" spans="1:12" x14ac:dyDescent="0.3">
      <c r="A2" s="31" t="s">
        <v>186</v>
      </c>
    </row>
    <row r="3" spans="1:12" x14ac:dyDescent="0.3">
      <c r="A3" s="31" t="s">
        <v>187</v>
      </c>
    </row>
    <row r="4" spans="1:12" x14ac:dyDescent="0.3">
      <c r="A4" s="1" t="s">
        <v>188</v>
      </c>
    </row>
    <row r="5" spans="1:12" x14ac:dyDescent="0.3">
      <c r="A5" s="1" t="s">
        <v>189</v>
      </c>
    </row>
    <row r="6" spans="1:12" x14ac:dyDescent="0.3">
      <c r="A6" s="1" t="s">
        <v>190</v>
      </c>
    </row>
    <row r="7" spans="1:12" x14ac:dyDescent="0.3">
      <c r="A7" s="1" t="s">
        <v>191</v>
      </c>
      <c r="B7" s="18"/>
    </row>
    <row r="8" spans="1:12" x14ac:dyDescent="0.3">
      <c r="A8" s="1" t="s">
        <v>192</v>
      </c>
      <c r="B8" s="32"/>
    </row>
    <row r="9" spans="1:12" x14ac:dyDescent="0.3">
      <c r="A9" s="1" t="s">
        <v>193</v>
      </c>
      <c r="B9" s="33"/>
      <c r="C9" s="34"/>
      <c r="E9" s="34"/>
    </row>
    <row r="10" spans="1:12" x14ac:dyDescent="0.3">
      <c r="A10" s="1" t="s">
        <v>194</v>
      </c>
      <c r="B10" s="18"/>
    </row>
    <row r="11" spans="1:12" x14ac:dyDescent="0.3">
      <c r="A11" s="1" t="s">
        <v>195</v>
      </c>
      <c r="B11" s="35"/>
    </row>
    <row r="12" spans="1:12" x14ac:dyDescent="0.3">
      <c r="B12" s="18"/>
    </row>
    <row r="13" spans="1:12" x14ac:dyDescent="0.3">
      <c r="F13" s="36"/>
      <c r="H13" s="15"/>
      <c r="J13" s="15"/>
      <c r="L13" s="15"/>
    </row>
    <row r="14" spans="1:12" x14ac:dyDescent="0.3">
      <c r="A14" s="6" t="s">
        <v>20</v>
      </c>
      <c r="B14">
        <v>200</v>
      </c>
    </row>
    <row r="15" spans="1:12" x14ac:dyDescent="0.3">
      <c r="A15" t="s">
        <v>196</v>
      </c>
      <c r="B15" s="18">
        <f>80/B14</f>
        <v>0.4</v>
      </c>
    </row>
    <row r="16" spans="1:12" x14ac:dyDescent="0.3">
      <c r="A16" t="s">
        <v>197</v>
      </c>
      <c r="B16" s="18">
        <f>50/B14</f>
        <v>0.25</v>
      </c>
    </row>
    <row r="17" spans="1:9" x14ac:dyDescent="0.3">
      <c r="A17" t="s">
        <v>198</v>
      </c>
      <c r="B17">
        <f>30/B14</f>
        <v>0.15</v>
      </c>
      <c r="I17" s="35"/>
    </row>
    <row r="19" spans="1:9" x14ac:dyDescent="0.3">
      <c r="A19" t="s">
        <v>13</v>
      </c>
    </row>
    <row r="20" spans="1:9" x14ac:dyDescent="0.3">
      <c r="A20" t="s">
        <v>199</v>
      </c>
      <c r="D20" s="18">
        <f>B16+(1-B15-B17)</f>
        <v>0.7</v>
      </c>
    </row>
    <row r="21" spans="1:9" x14ac:dyDescent="0.3">
      <c r="D21" s="35"/>
    </row>
    <row r="22" spans="1:9" x14ac:dyDescent="0.3">
      <c r="A22" t="s">
        <v>15</v>
      </c>
    </row>
    <row r="23" spans="1:9" x14ac:dyDescent="0.3">
      <c r="A23" t="s">
        <v>200</v>
      </c>
      <c r="B23" s="18">
        <f>1-B15</f>
        <v>0.6</v>
      </c>
    </row>
    <row r="25" spans="1:9" x14ac:dyDescent="0.3">
      <c r="A25" t="s">
        <v>17</v>
      </c>
    </row>
    <row r="26" spans="1:9" x14ac:dyDescent="0.3">
      <c r="A26" t="s">
        <v>197</v>
      </c>
      <c r="B26" s="18">
        <f>50/B14</f>
        <v>0.25</v>
      </c>
    </row>
    <row r="28" spans="1:9" x14ac:dyDescent="0.3">
      <c r="A28" t="s">
        <v>201</v>
      </c>
    </row>
    <row r="29" spans="1:9" x14ac:dyDescent="0.3">
      <c r="A29" t="s">
        <v>202</v>
      </c>
      <c r="E29" s="18">
        <f>B15+D20-B26</f>
        <v>0.85000000000000009</v>
      </c>
    </row>
    <row r="31" spans="1:9" x14ac:dyDescent="0.3">
      <c r="A31" t="s">
        <v>203</v>
      </c>
    </row>
    <row r="32" spans="1:9" x14ac:dyDescent="0.3">
      <c r="A32" t="s">
        <v>204</v>
      </c>
      <c r="D32">
        <f>(B23-B17)/B23</f>
        <v>0.75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3"/>
  <sheetViews>
    <sheetView workbookViewId="0">
      <selection sqref="A1:XFD1048576"/>
    </sheetView>
  </sheetViews>
  <sheetFormatPr defaultRowHeight="14.4" x14ac:dyDescent="0.3"/>
  <cols>
    <col min="1" max="1" width="11.109375" customWidth="1"/>
    <col min="2" max="2" width="10.88671875" customWidth="1"/>
    <col min="3" max="3" width="3.109375" customWidth="1"/>
    <col min="4" max="4" width="11" customWidth="1"/>
    <col min="5" max="5" width="5" customWidth="1"/>
    <col min="6" max="6" width="9.6640625" customWidth="1"/>
    <col min="7" max="7" width="3.109375" customWidth="1"/>
    <col min="8" max="8" width="12.6640625" bestFit="1" customWidth="1"/>
    <col min="10" max="10" width="10.44140625" bestFit="1" customWidth="1"/>
    <col min="12" max="12" width="9.44140625" bestFit="1" customWidth="1"/>
    <col min="16" max="16" width="9.44140625" bestFit="1" customWidth="1"/>
    <col min="257" max="257" width="11.109375" customWidth="1"/>
    <col min="258" max="258" width="10.88671875" customWidth="1"/>
    <col min="259" max="259" width="3.109375" customWidth="1"/>
    <col min="260" max="260" width="11" customWidth="1"/>
    <col min="261" max="261" width="5" customWidth="1"/>
    <col min="262" max="262" width="9.6640625" customWidth="1"/>
    <col min="263" max="263" width="3.109375" customWidth="1"/>
    <col min="264" max="264" width="12.6640625" bestFit="1" customWidth="1"/>
    <col min="266" max="266" width="10.44140625" bestFit="1" customWidth="1"/>
    <col min="268" max="268" width="9.44140625" bestFit="1" customWidth="1"/>
    <col min="272" max="272" width="9.44140625" bestFit="1" customWidth="1"/>
    <col min="513" max="513" width="11.109375" customWidth="1"/>
    <col min="514" max="514" width="10.88671875" customWidth="1"/>
    <col min="515" max="515" width="3.109375" customWidth="1"/>
    <col min="516" max="516" width="11" customWidth="1"/>
    <col min="517" max="517" width="5" customWidth="1"/>
    <col min="518" max="518" width="9.6640625" customWidth="1"/>
    <col min="519" max="519" width="3.109375" customWidth="1"/>
    <col min="520" max="520" width="12.6640625" bestFit="1" customWidth="1"/>
    <col min="522" max="522" width="10.44140625" bestFit="1" customWidth="1"/>
    <col min="524" max="524" width="9.44140625" bestFit="1" customWidth="1"/>
    <col min="528" max="528" width="9.44140625" bestFit="1" customWidth="1"/>
    <col min="769" max="769" width="11.109375" customWidth="1"/>
    <col min="770" max="770" width="10.88671875" customWidth="1"/>
    <col min="771" max="771" width="3.109375" customWidth="1"/>
    <col min="772" max="772" width="11" customWidth="1"/>
    <col min="773" max="773" width="5" customWidth="1"/>
    <col min="774" max="774" width="9.6640625" customWidth="1"/>
    <col min="775" max="775" width="3.109375" customWidth="1"/>
    <col min="776" max="776" width="12.6640625" bestFit="1" customWidth="1"/>
    <col min="778" max="778" width="10.44140625" bestFit="1" customWidth="1"/>
    <col min="780" max="780" width="9.44140625" bestFit="1" customWidth="1"/>
    <col min="784" max="784" width="9.44140625" bestFit="1" customWidth="1"/>
    <col min="1025" max="1025" width="11.109375" customWidth="1"/>
    <col min="1026" max="1026" width="10.88671875" customWidth="1"/>
    <col min="1027" max="1027" width="3.109375" customWidth="1"/>
    <col min="1028" max="1028" width="11" customWidth="1"/>
    <col min="1029" max="1029" width="5" customWidth="1"/>
    <col min="1030" max="1030" width="9.6640625" customWidth="1"/>
    <col min="1031" max="1031" width="3.109375" customWidth="1"/>
    <col min="1032" max="1032" width="12.6640625" bestFit="1" customWidth="1"/>
    <col min="1034" max="1034" width="10.44140625" bestFit="1" customWidth="1"/>
    <col min="1036" max="1036" width="9.44140625" bestFit="1" customWidth="1"/>
    <col min="1040" max="1040" width="9.44140625" bestFit="1" customWidth="1"/>
    <col min="1281" max="1281" width="11.109375" customWidth="1"/>
    <col min="1282" max="1282" width="10.88671875" customWidth="1"/>
    <col min="1283" max="1283" width="3.109375" customWidth="1"/>
    <col min="1284" max="1284" width="11" customWidth="1"/>
    <col min="1285" max="1285" width="5" customWidth="1"/>
    <col min="1286" max="1286" width="9.6640625" customWidth="1"/>
    <col min="1287" max="1287" width="3.109375" customWidth="1"/>
    <col min="1288" max="1288" width="12.6640625" bestFit="1" customWidth="1"/>
    <col min="1290" max="1290" width="10.44140625" bestFit="1" customWidth="1"/>
    <col min="1292" max="1292" width="9.44140625" bestFit="1" customWidth="1"/>
    <col min="1296" max="1296" width="9.44140625" bestFit="1" customWidth="1"/>
    <col min="1537" max="1537" width="11.109375" customWidth="1"/>
    <col min="1538" max="1538" width="10.88671875" customWidth="1"/>
    <col min="1539" max="1539" width="3.109375" customWidth="1"/>
    <col min="1540" max="1540" width="11" customWidth="1"/>
    <col min="1541" max="1541" width="5" customWidth="1"/>
    <col min="1542" max="1542" width="9.6640625" customWidth="1"/>
    <col min="1543" max="1543" width="3.109375" customWidth="1"/>
    <col min="1544" max="1544" width="12.6640625" bestFit="1" customWidth="1"/>
    <col min="1546" max="1546" width="10.44140625" bestFit="1" customWidth="1"/>
    <col min="1548" max="1548" width="9.44140625" bestFit="1" customWidth="1"/>
    <col min="1552" max="1552" width="9.44140625" bestFit="1" customWidth="1"/>
    <col min="1793" max="1793" width="11.109375" customWidth="1"/>
    <col min="1794" max="1794" width="10.88671875" customWidth="1"/>
    <col min="1795" max="1795" width="3.109375" customWidth="1"/>
    <col min="1796" max="1796" width="11" customWidth="1"/>
    <col min="1797" max="1797" width="5" customWidth="1"/>
    <col min="1798" max="1798" width="9.6640625" customWidth="1"/>
    <col min="1799" max="1799" width="3.109375" customWidth="1"/>
    <col min="1800" max="1800" width="12.6640625" bestFit="1" customWidth="1"/>
    <col min="1802" max="1802" width="10.44140625" bestFit="1" customWidth="1"/>
    <col min="1804" max="1804" width="9.44140625" bestFit="1" customWidth="1"/>
    <col min="1808" max="1808" width="9.44140625" bestFit="1" customWidth="1"/>
    <col min="2049" max="2049" width="11.109375" customWidth="1"/>
    <col min="2050" max="2050" width="10.88671875" customWidth="1"/>
    <col min="2051" max="2051" width="3.109375" customWidth="1"/>
    <col min="2052" max="2052" width="11" customWidth="1"/>
    <col min="2053" max="2053" width="5" customWidth="1"/>
    <col min="2054" max="2054" width="9.6640625" customWidth="1"/>
    <col min="2055" max="2055" width="3.109375" customWidth="1"/>
    <col min="2056" max="2056" width="12.6640625" bestFit="1" customWidth="1"/>
    <col min="2058" max="2058" width="10.44140625" bestFit="1" customWidth="1"/>
    <col min="2060" max="2060" width="9.44140625" bestFit="1" customWidth="1"/>
    <col min="2064" max="2064" width="9.44140625" bestFit="1" customWidth="1"/>
    <col min="2305" max="2305" width="11.109375" customWidth="1"/>
    <col min="2306" max="2306" width="10.88671875" customWidth="1"/>
    <col min="2307" max="2307" width="3.109375" customWidth="1"/>
    <col min="2308" max="2308" width="11" customWidth="1"/>
    <col min="2309" max="2309" width="5" customWidth="1"/>
    <col min="2310" max="2310" width="9.6640625" customWidth="1"/>
    <col min="2311" max="2311" width="3.109375" customWidth="1"/>
    <col min="2312" max="2312" width="12.6640625" bestFit="1" customWidth="1"/>
    <col min="2314" max="2314" width="10.44140625" bestFit="1" customWidth="1"/>
    <col min="2316" max="2316" width="9.44140625" bestFit="1" customWidth="1"/>
    <col min="2320" max="2320" width="9.44140625" bestFit="1" customWidth="1"/>
    <col min="2561" max="2561" width="11.109375" customWidth="1"/>
    <col min="2562" max="2562" width="10.88671875" customWidth="1"/>
    <col min="2563" max="2563" width="3.109375" customWidth="1"/>
    <col min="2564" max="2564" width="11" customWidth="1"/>
    <col min="2565" max="2565" width="5" customWidth="1"/>
    <col min="2566" max="2566" width="9.6640625" customWidth="1"/>
    <col min="2567" max="2567" width="3.109375" customWidth="1"/>
    <col min="2568" max="2568" width="12.6640625" bestFit="1" customWidth="1"/>
    <col min="2570" max="2570" width="10.44140625" bestFit="1" customWidth="1"/>
    <col min="2572" max="2572" width="9.44140625" bestFit="1" customWidth="1"/>
    <col min="2576" max="2576" width="9.44140625" bestFit="1" customWidth="1"/>
    <col min="2817" max="2817" width="11.109375" customWidth="1"/>
    <col min="2818" max="2818" width="10.88671875" customWidth="1"/>
    <col min="2819" max="2819" width="3.109375" customWidth="1"/>
    <col min="2820" max="2820" width="11" customWidth="1"/>
    <col min="2821" max="2821" width="5" customWidth="1"/>
    <col min="2822" max="2822" width="9.6640625" customWidth="1"/>
    <col min="2823" max="2823" width="3.109375" customWidth="1"/>
    <col min="2824" max="2824" width="12.6640625" bestFit="1" customWidth="1"/>
    <col min="2826" max="2826" width="10.44140625" bestFit="1" customWidth="1"/>
    <col min="2828" max="2828" width="9.44140625" bestFit="1" customWidth="1"/>
    <col min="2832" max="2832" width="9.44140625" bestFit="1" customWidth="1"/>
    <col min="3073" max="3073" width="11.109375" customWidth="1"/>
    <col min="3074" max="3074" width="10.88671875" customWidth="1"/>
    <col min="3075" max="3075" width="3.109375" customWidth="1"/>
    <col min="3076" max="3076" width="11" customWidth="1"/>
    <col min="3077" max="3077" width="5" customWidth="1"/>
    <col min="3078" max="3078" width="9.6640625" customWidth="1"/>
    <col min="3079" max="3079" width="3.109375" customWidth="1"/>
    <col min="3080" max="3080" width="12.6640625" bestFit="1" customWidth="1"/>
    <col min="3082" max="3082" width="10.44140625" bestFit="1" customWidth="1"/>
    <col min="3084" max="3084" width="9.44140625" bestFit="1" customWidth="1"/>
    <col min="3088" max="3088" width="9.44140625" bestFit="1" customWidth="1"/>
    <col min="3329" max="3329" width="11.109375" customWidth="1"/>
    <col min="3330" max="3330" width="10.88671875" customWidth="1"/>
    <col min="3331" max="3331" width="3.109375" customWidth="1"/>
    <col min="3332" max="3332" width="11" customWidth="1"/>
    <col min="3333" max="3333" width="5" customWidth="1"/>
    <col min="3334" max="3334" width="9.6640625" customWidth="1"/>
    <col min="3335" max="3335" width="3.109375" customWidth="1"/>
    <col min="3336" max="3336" width="12.6640625" bestFit="1" customWidth="1"/>
    <col min="3338" max="3338" width="10.44140625" bestFit="1" customWidth="1"/>
    <col min="3340" max="3340" width="9.44140625" bestFit="1" customWidth="1"/>
    <col min="3344" max="3344" width="9.44140625" bestFit="1" customWidth="1"/>
    <col min="3585" max="3585" width="11.109375" customWidth="1"/>
    <col min="3586" max="3586" width="10.88671875" customWidth="1"/>
    <col min="3587" max="3587" width="3.109375" customWidth="1"/>
    <col min="3588" max="3588" width="11" customWidth="1"/>
    <col min="3589" max="3589" width="5" customWidth="1"/>
    <col min="3590" max="3590" width="9.6640625" customWidth="1"/>
    <col min="3591" max="3591" width="3.109375" customWidth="1"/>
    <col min="3592" max="3592" width="12.6640625" bestFit="1" customWidth="1"/>
    <col min="3594" max="3594" width="10.44140625" bestFit="1" customWidth="1"/>
    <col min="3596" max="3596" width="9.44140625" bestFit="1" customWidth="1"/>
    <col min="3600" max="3600" width="9.44140625" bestFit="1" customWidth="1"/>
    <col min="3841" max="3841" width="11.109375" customWidth="1"/>
    <col min="3842" max="3842" width="10.88671875" customWidth="1"/>
    <col min="3843" max="3843" width="3.109375" customWidth="1"/>
    <col min="3844" max="3844" width="11" customWidth="1"/>
    <col min="3845" max="3845" width="5" customWidth="1"/>
    <col min="3846" max="3846" width="9.6640625" customWidth="1"/>
    <col min="3847" max="3847" width="3.109375" customWidth="1"/>
    <col min="3848" max="3848" width="12.6640625" bestFit="1" customWidth="1"/>
    <col min="3850" max="3850" width="10.44140625" bestFit="1" customWidth="1"/>
    <col min="3852" max="3852" width="9.44140625" bestFit="1" customWidth="1"/>
    <col min="3856" max="3856" width="9.44140625" bestFit="1" customWidth="1"/>
    <col min="4097" max="4097" width="11.109375" customWidth="1"/>
    <col min="4098" max="4098" width="10.88671875" customWidth="1"/>
    <col min="4099" max="4099" width="3.109375" customWidth="1"/>
    <col min="4100" max="4100" width="11" customWidth="1"/>
    <col min="4101" max="4101" width="5" customWidth="1"/>
    <col min="4102" max="4102" width="9.6640625" customWidth="1"/>
    <col min="4103" max="4103" width="3.109375" customWidth="1"/>
    <col min="4104" max="4104" width="12.6640625" bestFit="1" customWidth="1"/>
    <col min="4106" max="4106" width="10.44140625" bestFit="1" customWidth="1"/>
    <col min="4108" max="4108" width="9.44140625" bestFit="1" customWidth="1"/>
    <col min="4112" max="4112" width="9.44140625" bestFit="1" customWidth="1"/>
    <col min="4353" max="4353" width="11.109375" customWidth="1"/>
    <col min="4354" max="4354" width="10.88671875" customWidth="1"/>
    <col min="4355" max="4355" width="3.109375" customWidth="1"/>
    <col min="4356" max="4356" width="11" customWidth="1"/>
    <col min="4357" max="4357" width="5" customWidth="1"/>
    <col min="4358" max="4358" width="9.6640625" customWidth="1"/>
    <col min="4359" max="4359" width="3.109375" customWidth="1"/>
    <col min="4360" max="4360" width="12.6640625" bestFit="1" customWidth="1"/>
    <col min="4362" max="4362" width="10.44140625" bestFit="1" customWidth="1"/>
    <col min="4364" max="4364" width="9.44140625" bestFit="1" customWidth="1"/>
    <col min="4368" max="4368" width="9.44140625" bestFit="1" customWidth="1"/>
    <col min="4609" max="4609" width="11.109375" customWidth="1"/>
    <col min="4610" max="4610" width="10.88671875" customWidth="1"/>
    <col min="4611" max="4611" width="3.109375" customWidth="1"/>
    <col min="4612" max="4612" width="11" customWidth="1"/>
    <col min="4613" max="4613" width="5" customWidth="1"/>
    <col min="4614" max="4614" width="9.6640625" customWidth="1"/>
    <col min="4615" max="4615" width="3.109375" customWidth="1"/>
    <col min="4616" max="4616" width="12.6640625" bestFit="1" customWidth="1"/>
    <col min="4618" max="4618" width="10.44140625" bestFit="1" customWidth="1"/>
    <col min="4620" max="4620" width="9.44140625" bestFit="1" customWidth="1"/>
    <col min="4624" max="4624" width="9.44140625" bestFit="1" customWidth="1"/>
    <col min="4865" max="4865" width="11.109375" customWidth="1"/>
    <col min="4866" max="4866" width="10.88671875" customWidth="1"/>
    <col min="4867" max="4867" width="3.109375" customWidth="1"/>
    <col min="4868" max="4868" width="11" customWidth="1"/>
    <col min="4869" max="4869" width="5" customWidth="1"/>
    <col min="4870" max="4870" width="9.6640625" customWidth="1"/>
    <col min="4871" max="4871" width="3.109375" customWidth="1"/>
    <col min="4872" max="4872" width="12.6640625" bestFit="1" customWidth="1"/>
    <col min="4874" max="4874" width="10.44140625" bestFit="1" customWidth="1"/>
    <col min="4876" max="4876" width="9.44140625" bestFit="1" customWidth="1"/>
    <col min="4880" max="4880" width="9.44140625" bestFit="1" customWidth="1"/>
    <col min="5121" max="5121" width="11.109375" customWidth="1"/>
    <col min="5122" max="5122" width="10.88671875" customWidth="1"/>
    <col min="5123" max="5123" width="3.109375" customWidth="1"/>
    <col min="5124" max="5124" width="11" customWidth="1"/>
    <col min="5125" max="5125" width="5" customWidth="1"/>
    <col min="5126" max="5126" width="9.6640625" customWidth="1"/>
    <col min="5127" max="5127" width="3.109375" customWidth="1"/>
    <col min="5128" max="5128" width="12.6640625" bestFit="1" customWidth="1"/>
    <col min="5130" max="5130" width="10.44140625" bestFit="1" customWidth="1"/>
    <col min="5132" max="5132" width="9.44140625" bestFit="1" customWidth="1"/>
    <col min="5136" max="5136" width="9.44140625" bestFit="1" customWidth="1"/>
    <col min="5377" max="5377" width="11.109375" customWidth="1"/>
    <col min="5378" max="5378" width="10.88671875" customWidth="1"/>
    <col min="5379" max="5379" width="3.109375" customWidth="1"/>
    <col min="5380" max="5380" width="11" customWidth="1"/>
    <col min="5381" max="5381" width="5" customWidth="1"/>
    <col min="5382" max="5382" width="9.6640625" customWidth="1"/>
    <col min="5383" max="5383" width="3.109375" customWidth="1"/>
    <col min="5384" max="5384" width="12.6640625" bestFit="1" customWidth="1"/>
    <col min="5386" max="5386" width="10.44140625" bestFit="1" customWidth="1"/>
    <col min="5388" max="5388" width="9.44140625" bestFit="1" customWidth="1"/>
    <col min="5392" max="5392" width="9.44140625" bestFit="1" customWidth="1"/>
    <col min="5633" max="5633" width="11.109375" customWidth="1"/>
    <col min="5634" max="5634" width="10.88671875" customWidth="1"/>
    <col min="5635" max="5635" width="3.109375" customWidth="1"/>
    <col min="5636" max="5636" width="11" customWidth="1"/>
    <col min="5637" max="5637" width="5" customWidth="1"/>
    <col min="5638" max="5638" width="9.6640625" customWidth="1"/>
    <col min="5639" max="5639" width="3.109375" customWidth="1"/>
    <col min="5640" max="5640" width="12.6640625" bestFit="1" customWidth="1"/>
    <col min="5642" max="5642" width="10.44140625" bestFit="1" customWidth="1"/>
    <col min="5644" max="5644" width="9.44140625" bestFit="1" customWidth="1"/>
    <col min="5648" max="5648" width="9.44140625" bestFit="1" customWidth="1"/>
    <col min="5889" max="5889" width="11.109375" customWidth="1"/>
    <col min="5890" max="5890" width="10.88671875" customWidth="1"/>
    <col min="5891" max="5891" width="3.109375" customWidth="1"/>
    <col min="5892" max="5892" width="11" customWidth="1"/>
    <col min="5893" max="5893" width="5" customWidth="1"/>
    <col min="5894" max="5894" width="9.6640625" customWidth="1"/>
    <col min="5895" max="5895" width="3.109375" customWidth="1"/>
    <col min="5896" max="5896" width="12.6640625" bestFit="1" customWidth="1"/>
    <col min="5898" max="5898" width="10.44140625" bestFit="1" customWidth="1"/>
    <col min="5900" max="5900" width="9.44140625" bestFit="1" customWidth="1"/>
    <col min="5904" max="5904" width="9.44140625" bestFit="1" customWidth="1"/>
    <col min="6145" max="6145" width="11.109375" customWidth="1"/>
    <col min="6146" max="6146" width="10.88671875" customWidth="1"/>
    <col min="6147" max="6147" width="3.109375" customWidth="1"/>
    <col min="6148" max="6148" width="11" customWidth="1"/>
    <col min="6149" max="6149" width="5" customWidth="1"/>
    <col min="6150" max="6150" width="9.6640625" customWidth="1"/>
    <col min="6151" max="6151" width="3.109375" customWidth="1"/>
    <col min="6152" max="6152" width="12.6640625" bestFit="1" customWidth="1"/>
    <col min="6154" max="6154" width="10.44140625" bestFit="1" customWidth="1"/>
    <col min="6156" max="6156" width="9.44140625" bestFit="1" customWidth="1"/>
    <col min="6160" max="6160" width="9.44140625" bestFit="1" customWidth="1"/>
    <col min="6401" max="6401" width="11.109375" customWidth="1"/>
    <col min="6402" max="6402" width="10.88671875" customWidth="1"/>
    <col min="6403" max="6403" width="3.109375" customWidth="1"/>
    <col min="6404" max="6404" width="11" customWidth="1"/>
    <col min="6405" max="6405" width="5" customWidth="1"/>
    <col min="6406" max="6406" width="9.6640625" customWidth="1"/>
    <col min="6407" max="6407" width="3.109375" customWidth="1"/>
    <col min="6408" max="6408" width="12.6640625" bestFit="1" customWidth="1"/>
    <col min="6410" max="6410" width="10.44140625" bestFit="1" customWidth="1"/>
    <col min="6412" max="6412" width="9.44140625" bestFit="1" customWidth="1"/>
    <col min="6416" max="6416" width="9.44140625" bestFit="1" customWidth="1"/>
    <col min="6657" max="6657" width="11.109375" customWidth="1"/>
    <col min="6658" max="6658" width="10.88671875" customWidth="1"/>
    <col min="6659" max="6659" width="3.109375" customWidth="1"/>
    <col min="6660" max="6660" width="11" customWidth="1"/>
    <col min="6661" max="6661" width="5" customWidth="1"/>
    <col min="6662" max="6662" width="9.6640625" customWidth="1"/>
    <col min="6663" max="6663" width="3.109375" customWidth="1"/>
    <col min="6664" max="6664" width="12.6640625" bestFit="1" customWidth="1"/>
    <col min="6666" max="6666" width="10.44140625" bestFit="1" customWidth="1"/>
    <col min="6668" max="6668" width="9.44140625" bestFit="1" customWidth="1"/>
    <col min="6672" max="6672" width="9.44140625" bestFit="1" customWidth="1"/>
    <col min="6913" max="6913" width="11.109375" customWidth="1"/>
    <col min="6914" max="6914" width="10.88671875" customWidth="1"/>
    <col min="6915" max="6915" width="3.109375" customWidth="1"/>
    <col min="6916" max="6916" width="11" customWidth="1"/>
    <col min="6917" max="6917" width="5" customWidth="1"/>
    <col min="6918" max="6918" width="9.6640625" customWidth="1"/>
    <col min="6919" max="6919" width="3.109375" customWidth="1"/>
    <col min="6920" max="6920" width="12.6640625" bestFit="1" customWidth="1"/>
    <col min="6922" max="6922" width="10.44140625" bestFit="1" customWidth="1"/>
    <col min="6924" max="6924" width="9.44140625" bestFit="1" customWidth="1"/>
    <col min="6928" max="6928" width="9.44140625" bestFit="1" customWidth="1"/>
    <col min="7169" max="7169" width="11.109375" customWidth="1"/>
    <col min="7170" max="7170" width="10.88671875" customWidth="1"/>
    <col min="7171" max="7171" width="3.109375" customWidth="1"/>
    <col min="7172" max="7172" width="11" customWidth="1"/>
    <col min="7173" max="7173" width="5" customWidth="1"/>
    <col min="7174" max="7174" width="9.6640625" customWidth="1"/>
    <col min="7175" max="7175" width="3.109375" customWidth="1"/>
    <col min="7176" max="7176" width="12.6640625" bestFit="1" customWidth="1"/>
    <col min="7178" max="7178" width="10.44140625" bestFit="1" customWidth="1"/>
    <col min="7180" max="7180" width="9.44140625" bestFit="1" customWidth="1"/>
    <col min="7184" max="7184" width="9.44140625" bestFit="1" customWidth="1"/>
    <col min="7425" max="7425" width="11.109375" customWidth="1"/>
    <col min="7426" max="7426" width="10.88671875" customWidth="1"/>
    <col min="7427" max="7427" width="3.109375" customWidth="1"/>
    <col min="7428" max="7428" width="11" customWidth="1"/>
    <col min="7429" max="7429" width="5" customWidth="1"/>
    <col min="7430" max="7430" width="9.6640625" customWidth="1"/>
    <col min="7431" max="7431" width="3.109375" customWidth="1"/>
    <col min="7432" max="7432" width="12.6640625" bestFit="1" customWidth="1"/>
    <col min="7434" max="7434" width="10.44140625" bestFit="1" customWidth="1"/>
    <col min="7436" max="7436" width="9.44140625" bestFit="1" customWidth="1"/>
    <col min="7440" max="7440" width="9.44140625" bestFit="1" customWidth="1"/>
    <col min="7681" max="7681" width="11.109375" customWidth="1"/>
    <col min="7682" max="7682" width="10.88671875" customWidth="1"/>
    <col min="7683" max="7683" width="3.109375" customWidth="1"/>
    <col min="7684" max="7684" width="11" customWidth="1"/>
    <col min="7685" max="7685" width="5" customWidth="1"/>
    <col min="7686" max="7686" width="9.6640625" customWidth="1"/>
    <col min="7687" max="7687" width="3.109375" customWidth="1"/>
    <col min="7688" max="7688" width="12.6640625" bestFit="1" customWidth="1"/>
    <col min="7690" max="7690" width="10.44140625" bestFit="1" customWidth="1"/>
    <col min="7692" max="7692" width="9.44140625" bestFit="1" customWidth="1"/>
    <col min="7696" max="7696" width="9.44140625" bestFit="1" customWidth="1"/>
    <col min="7937" max="7937" width="11.109375" customWidth="1"/>
    <col min="7938" max="7938" width="10.88671875" customWidth="1"/>
    <col min="7939" max="7939" width="3.109375" customWidth="1"/>
    <col min="7940" max="7940" width="11" customWidth="1"/>
    <col min="7941" max="7941" width="5" customWidth="1"/>
    <col min="7942" max="7942" width="9.6640625" customWidth="1"/>
    <col min="7943" max="7943" width="3.109375" customWidth="1"/>
    <col min="7944" max="7944" width="12.6640625" bestFit="1" customWidth="1"/>
    <col min="7946" max="7946" width="10.44140625" bestFit="1" customWidth="1"/>
    <col min="7948" max="7948" width="9.44140625" bestFit="1" customWidth="1"/>
    <col min="7952" max="7952" width="9.44140625" bestFit="1" customWidth="1"/>
    <col min="8193" max="8193" width="11.109375" customWidth="1"/>
    <col min="8194" max="8194" width="10.88671875" customWidth="1"/>
    <col min="8195" max="8195" width="3.109375" customWidth="1"/>
    <col min="8196" max="8196" width="11" customWidth="1"/>
    <col min="8197" max="8197" width="5" customWidth="1"/>
    <col min="8198" max="8198" width="9.6640625" customWidth="1"/>
    <col min="8199" max="8199" width="3.109375" customWidth="1"/>
    <col min="8200" max="8200" width="12.6640625" bestFit="1" customWidth="1"/>
    <col min="8202" max="8202" width="10.44140625" bestFit="1" customWidth="1"/>
    <col min="8204" max="8204" width="9.44140625" bestFit="1" customWidth="1"/>
    <col min="8208" max="8208" width="9.44140625" bestFit="1" customWidth="1"/>
    <col min="8449" max="8449" width="11.109375" customWidth="1"/>
    <col min="8450" max="8450" width="10.88671875" customWidth="1"/>
    <col min="8451" max="8451" width="3.109375" customWidth="1"/>
    <col min="8452" max="8452" width="11" customWidth="1"/>
    <col min="8453" max="8453" width="5" customWidth="1"/>
    <col min="8454" max="8454" width="9.6640625" customWidth="1"/>
    <col min="8455" max="8455" width="3.109375" customWidth="1"/>
    <col min="8456" max="8456" width="12.6640625" bestFit="1" customWidth="1"/>
    <col min="8458" max="8458" width="10.44140625" bestFit="1" customWidth="1"/>
    <col min="8460" max="8460" width="9.44140625" bestFit="1" customWidth="1"/>
    <col min="8464" max="8464" width="9.44140625" bestFit="1" customWidth="1"/>
    <col min="8705" max="8705" width="11.109375" customWidth="1"/>
    <col min="8706" max="8706" width="10.88671875" customWidth="1"/>
    <col min="8707" max="8707" width="3.109375" customWidth="1"/>
    <col min="8708" max="8708" width="11" customWidth="1"/>
    <col min="8709" max="8709" width="5" customWidth="1"/>
    <col min="8710" max="8710" width="9.6640625" customWidth="1"/>
    <col min="8711" max="8711" width="3.109375" customWidth="1"/>
    <col min="8712" max="8712" width="12.6640625" bestFit="1" customWidth="1"/>
    <col min="8714" max="8714" width="10.44140625" bestFit="1" customWidth="1"/>
    <col min="8716" max="8716" width="9.44140625" bestFit="1" customWidth="1"/>
    <col min="8720" max="8720" width="9.44140625" bestFit="1" customWidth="1"/>
    <col min="8961" max="8961" width="11.109375" customWidth="1"/>
    <col min="8962" max="8962" width="10.88671875" customWidth="1"/>
    <col min="8963" max="8963" width="3.109375" customWidth="1"/>
    <col min="8964" max="8964" width="11" customWidth="1"/>
    <col min="8965" max="8965" width="5" customWidth="1"/>
    <col min="8966" max="8966" width="9.6640625" customWidth="1"/>
    <col min="8967" max="8967" width="3.109375" customWidth="1"/>
    <col min="8968" max="8968" width="12.6640625" bestFit="1" customWidth="1"/>
    <col min="8970" max="8970" width="10.44140625" bestFit="1" customWidth="1"/>
    <col min="8972" max="8972" width="9.44140625" bestFit="1" customWidth="1"/>
    <col min="8976" max="8976" width="9.44140625" bestFit="1" customWidth="1"/>
    <col min="9217" max="9217" width="11.109375" customWidth="1"/>
    <col min="9218" max="9218" width="10.88671875" customWidth="1"/>
    <col min="9219" max="9219" width="3.109375" customWidth="1"/>
    <col min="9220" max="9220" width="11" customWidth="1"/>
    <col min="9221" max="9221" width="5" customWidth="1"/>
    <col min="9222" max="9222" width="9.6640625" customWidth="1"/>
    <col min="9223" max="9223" width="3.109375" customWidth="1"/>
    <col min="9224" max="9224" width="12.6640625" bestFit="1" customWidth="1"/>
    <col min="9226" max="9226" width="10.44140625" bestFit="1" customWidth="1"/>
    <col min="9228" max="9228" width="9.44140625" bestFit="1" customWidth="1"/>
    <col min="9232" max="9232" width="9.44140625" bestFit="1" customWidth="1"/>
    <col min="9473" max="9473" width="11.109375" customWidth="1"/>
    <col min="9474" max="9474" width="10.88671875" customWidth="1"/>
    <col min="9475" max="9475" width="3.109375" customWidth="1"/>
    <col min="9476" max="9476" width="11" customWidth="1"/>
    <col min="9477" max="9477" width="5" customWidth="1"/>
    <col min="9478" max="9478" width="9.6640625" customWidth="1"/>
    <col min="9479" max="9479" width="3.109375" customWidth="1"/>
    <col min="9480" max="9480" width="12.6640625" bestFit="1" customWidth="1"/>
    <col min="9482" max="9482" width="10.44140625" bestFit="1" customWidth="1"/>
    <col min="9484" max="9484" width="9.44140625" bestFit="1" customWidth="1"/>
    <col min="9488" max="9488" width="9.44140625" bestFit="1" customWidth="1"/>
    <col min="9729" max="9729" width="11.109375" customWidth="1"/>
    <col min="9730" max="9730" width="10.88671875" customWidth="1"/>
    <col min="9731" max="9731" width="3.109375" customWidth="1"/>
    <col min="9732" max="9732" width="11" customWidth="1"/>
    <col min="9733" max="9733" width="5" customWidth="1"/>
    <col min="9734" max="9734" width="9.6640625" customWidth="1"/>
    <col min="9735" max="9735" width="3.109375" customWidth="1"/>
    <col min="9736" max="9736" width="12.6640625" bestFit="1" customWidth="1"/>
    <col min="9738" max="9738" width="10.44140625" bestFit="1" customWidth="1"/>
    <col min="9740" max="9740" width="9.44140625" bestFit="1" customWidth="1"/>
    <col min="9744" max="9744" width="9.44140625" bestFit="1" customWidth="1"/>
    <col min="9985" max="9985" width="11.109375" customWidth="1"/>
    <col min="9986" max="9986" width="10.88671875" customWidth="1"/>
    <col min="9987" max="9987" width="3.109375" customWidth="1"/>
    <col min="9988" max="9988" width="11" customWidth="1"/>
    <col min="9989" max="9989" width="5" customWidth="1"/>
    <col min="9990" max="9990" width="9.6640625" customWidth="1"/>
    <col min="9991" max="9991" width="3.109375" customWidth="1"/>
    <col min="9992" max="9992" width="12.6640625" bestFit="1" customWidth="1"/>
    <col min="9994" max="9994" width="10.44140625" bestFit="1" customWidth="1"/>
    <col min="9996" max="9996" width="9.44140625" bestFit="1" customWidth="1"/>
    <col min="10000" max="10000" width="9.44140625" bestFit="1" customWidth="1"/>
    <col min="10241" max="10241" width="11.109375" customWidth="1"/>
    <col min="10242" max="10242" width="10.88671875" customWidth="1"/>
    <col min="10243" max="10243" width="3.109375" customWidth="1"/>
    <col min="10244" max="10244" width="11" customWidth="1"/>
    <col min="10245" max="10245" width="5" customWidth="1"/>
    <col min="10246" max="10246" width="9.6640625" customWidth="1"/>
    <col min="10247" max="10247" width="3.109375" customWidth="1"/>
    <col min="10248" max="10248" width="12.6640625" bestFit="1" customWidth="1"/>
    <col min="10250" max="10250" width="10.44140625" bestFit="1" customWidth="1"/>
    <col min="10252" max="10252" width="9.44140625" bestFit="1" customWidth="1"/>
    <col min="10256" max="10256" width="9.44140625" bestFit="1" customWidth="1"/>
    <col min="10497" max="10497" width="11.109375" customWidth="1"/>
    <col min="10498" max="10498" width="10.88671875" customWidth="1"/>
    <col min="10499" max="10499" width="3.109375" customWidth="1"/>
    <col min="10500" max="10500" width="11" customWidth="1"/>
    <col min="10501" max="10501" width="5" customWidth="1"/>
    <col min="10502" max="10502" width="9.6640625" customWidth="1"/>
    <col min="10503" max="10503" width="3.109375" customWidth="1"/>
    <col min="10504" max="10504" width="12.6640625" bestFit="1" customWidth="1"/>
    <col min="10506" max="10506" width="10.44140625" bestFit="1" customWidth="1"/>
    <col min="10508" max="10508" width="9.44140625" bestFit="1" customWidth="1"/>
    <col min="10512" max="10512" width="9.44140625" bestFit="1" customWidth="1"/>
    <col min="10753" max="10753" width="11.109375" customWidth="1"/>
    <col min="10754" max="10754" width="10.88671875" customWidth="1"/>
    <col min="10755" max="10755" width="3.109375" customWidth="1"/>
    <col min="10756" max="10756" width="11" customWidth="1"/>
    <col min="10757" max="10757" width="5" customWidth="1"/>
    <col min="10758" max="10758" width="9.6640625" customWidth="1"/>
    <col min="10759" max="10759" width="3.109375" customWidth="1"/>
    <col min="10760" max="10760" width="12.6640625" bestFit="1" customWidth="1"/>
    <col min="10762" max="10762" width="10.44140625" bestFit="1" customWidth="1"/>
    <col min="10764" max="10764" width="9.44140625" bestFit="1" customWidth="1"/>
    <col min="10768" max="10768" width="9.44140625" bestFit="1" customWidth="1"/>
    <col min="11009" max="11009" width="11.109375" customWidth="1"/>
    <col min="11010" max="11010" width="10.88671875" customWidth="1"/>
    <col min="11011" max="11011" width="3.109375" customWidth="1"/>
    <col min="11012" max="11012" width="11" customWidth="1"/>
    <col min="11013" max="11013" width="5" customWidth="1"/>
    <col min="11014" max="11014" width="9.6640625" customWidth="1"/>
    <col min="11015" max="11015" width="3.109375" customWidth="1"/>
    <col min="11016" max="11016" width="12.6640625" bestFit="1" customWidth="1"/>
    <col min="11018" max="11018" width="10.44140625" bestFit="1" customWidth="1"/>
    <col min="11020" max="11020" width="9.44140625" bestFit="1" customWidth="1"/>
    <col min="11024" max="11024" width="9.44140625" bestFit="1" customWidth="1"/>
    <col min="11265" max="11265" width="11.109375" customWidth="1"/>
    <col min="11266" max="11266" width="10.88671875" customWidth="1"/>
    <col min="11267" max="11267" width="3.109375" customWidth="1"/>
    <col min="11268" max="11268" width="11" customWidth="1"/>
    <col min="11269" max="11269" width="5" customWidth="1"/>
    <col min="11270" max="11270" width="9.6640625" customWidth="1"/>
    <col min="11271" max="11271" width="3.109375" customWidth="1"/>
    <col min="11272" max="11272" width="12.6640625" bestFit="1" customWidth="1"/>
    <col min="11274" max="11274" width="10.44140625" bestFit="1" customWidth="1"/>
    <col min="11276" max="11276" width="9.44140625" bestFit="1" customWidth="1"/>
    <col min="11280" max="11280" width="9.44140625" bestFit="1" customWidth="1"/>
    <col min="11521" max="11521" width="11.109375" customWidth="1"/>
    <col min="11522" max="11522" width="10.88671875" customWidth="1"/>
    <col min="11523" max="11523" width="3.109375" customWidth="1"/>
    <col min="11524" max="11524" width="11" customWidth="1"/>
    <col min="11525" max="11525" width="5" customWidth="1"/>
    <col min="11526" max="11526" width="9.6640625" customWidth="1"/>
    <col min="11527" max="11527" width="3.109375" customWidth="1"/>
    <col min="11528" max="11528" width="12.6640625" bestFit="1" customWidth="1"/>
    <col min="11530" max="11530" width="10.44140625" bestFit="1" customWidth="1"/>
    <col min="11532" max="11532" width="9.44140625" bestFit="1" customWidth="1"/>
    <col min="11536" max="11536" width="9.44140625" bestFit="1" customWidth="1"/>
    <col min="11777" max="11777" width="11.109375" customWidth="1"/>
    <col min="11778" max="11778" width="10.88671875" customWidth="1"/>
    <col min="11779" max="11779" width="3.109375" customWidth="1"/>
    <col min="11780" max="11780" width="11" customWidth="1"/>
    <col min="11781" max="11781" width="5" customWidth="1"/>
    <col min="11782" max="11782" width="9.6640625" customWidth="1"/>
    <col min="11783" max="11783" width="3.109375" customWidth="1"/>
    <col min="11784" max="11784" width="12.6640625" bestFit="1" customWidth="1"/>
    <col min="11786" max="11786" width="10.44140625" bestFit="1" customWidth="1"/>
    <col min="11788" max="11788" width="9.44140625" bestFit="1" customWidth="1"/>
    <col min="11792" max="11792" width="9.44140625" bestFit="1" customWidth="1"/>
    <col min="12033" max="12033" width="11.109375" customWidth="1"/>
    <col min="12034" max="12034" width="10.88671875" customWidth="1"/>
    <col min="12035" max="12035" width="3.109375" customWidth="1"/>
    <col min="12036" max="12036" width="11" customWidth="1"/>
    <col min="12037" max="12037" width="5" customWidth="1"/>
    <col min="12038" max="12038" width="9.6640625" customWidth="1"/>
    <col min="12039" max="12039" width="3.109375" customWidth="1"/>
    <col min="12040" max="12040" width="12.6640625" bestFit="1" customWidth="1"/>
    <col min="12042" max="12042" width="10.44140625" bestFit="1" customWidth="1"/>
    <col min="12044" max="12044" width="9.44140625" bestFit="1" customWidth="1"/>
    <col min="12048" max="12048" width="9.44140625" bestFit="1" customWidth="1"/>
    <col min="12289" max="12289" width="11.109375" customWidth="1"/>
    <col min="12290" max="12290" width="10.88671875" customWidth="1"/>
    <col min="12291" max="12291" width="3.109375" customWidth="1"/>
    <col min="12292" max="12292" width="11" customWidth="1"/>
    <col min="12293" max="12293" width="5" customWidth="1"/>
    <col min="12294" max="12294" width="9.6640625" customWidth="1"/>
    <col min="12295" max="12295" width="3.109375" customWidth="1"/>
    <col min="12296" max="12296" width="12.6640625" bestFit="1" customWidth="1"/>
    <col min="12298" max="12298" width="10.44140625" bestFit="1" customWidth="1"/>
    <col min="12300" max="12300" width="9.44140625" bestFit="1" customWidth="1"/>
    <col min="12304" max="12304" width="9.44140625" bestFit="1" customWidth="1"/>
    <col min="12545" max="12545" width="11.109375" customWidth="1"/>
    <col min="12546" max="12546" width="10.88671875" customWidth="1"/>
    <col min="12547" max="12547" width="3.109375" customWidth="1"/>
    <col min="12548" max="12548" width="11" customWidth="1"/>
    <col min="12549" max="12549" width="5" customWidth="1"/>
    <col min="12550" max="12550" width="9.6640625" customWidth="1"/>
    <col min="12551" max="12551" width="3.109375" customWidth="1"/>
    <col min="12552" max="12552" width="12.6640625" bestFit="1" customWidth="1"/>
    <col min="12554" max="12554" width="10.44140625" bestFit="1" customWidth="1"/>
    <col min="12556" max="12556" width="9.44140625" bestFit="1" customWidth="1"/>
    <col min="12560" max="12560" width="9.44140625" bestFit="1" customWidth="1"/>
    <col min="12801" max="12801" width="11.109375" customWidth="1"/>
    <col min="12802" max="12802" width="10.88671875" customWidth="1"/>
    <col min="12803" max="12803" width="3.109375" customWidth="1"/>
    <col min="12804" max="12804" width="11" customWidth="1"/>
    <col min="12805" max="12805" width="5" customWidth="1"/>
    <col min="12806" max="12806" width="9.6640625" customWidth="1"/>
    <col min="12807" max="12807" width="3.109375" customWidth="1"/>
    <col min="12808" max="12808" width="12.6640625" bestFit="1" customWidth="1"/>
    <col min="12810" max="12810" width="10.44140625" bestFit="1" customWidth="1"/>
    <col min="12812" max="12812" width="9.44140625" bestFit="1" customWidth="1"/>
    <col min="12816" max="12816" width="9.44140625" bestFit="1" customWidth="1"/>
    <col min="13057" max="13057" width="11.109375" customWidth="1"/>
    <col min="13058" max="13058" width="10.88671875" customWidth="1"/>
    <col min="13059" max="13059" width="3.109375" customWidth="1"/>
    <col min="13060" max="13060" width="11" customWidth="1"/>
    <col min="13061" max="13061" width="5" customWidth="1"/>
    <col min="13062" max="13062" width="9.6640625" customWidth="1"/>
    <col min="13063" max="13063" width="3.109375" customWidth="1"/>
    <col min="13064" max="13064" width="12.6640625" bestFit="1" customWidth="1"/>
    <col min="13066" max="13066" width="10.44140625" bestFit="1" customWidth="1"/>
    <col min="13068" max="13068" width="9.44140625" bestFit="1" customWidth="1"/>
    <col min="13072" max="13072" width="9.44140625" bestFit="1" customWidth="1"/>
    <col min="13313" max="13313" width="11.109375" customWidth="1"/>
    <col min="13314" max="13314" width="10.88671875" customWidth="1"/>
    <col min="13315" max="13315" width="3.109375" customWidth="1"/>
    <col min="13316" max="13316" width="11" customWidth="1"/>
    <col min="13317" max="13317" width="5" customWidth="1"/>
    <col min="13318" max="13318" width="9.6640625" customWidth="1"/>
    <col min="13319" max="13319" width="3.109375" customWidth="1"/>
    <col min="13320" max="13320" width="12.6640625" bestFit="1" customWidth="1"/>
    <col min="13322" max="13322" width="10.44140625" bestFit="1" customWidth="1"/>
    <col min="13324" max="13324" width="9.44140625" bestFit="1" customWidth="1"/>
    <col min="13328" max="13328" width="9.44140625" bestFit="1" customWidth="1"/>
    <col min="13569" max="13569" width="11.109375" customWidth="1"/>
    <col min="13570" max="13570" width="10.88671875" customWidth="1"/>
    <col min="13571" max="13571" width="3.109375" customWidth="1"/>
    <col min="13572" max="13572" width="11" customWidth="1"/>
    <col min="13573" max="13573" width="5" customWidth="1"/>
    <col min="13574" max="13574" width="9.6640625" customWidth="1"/>
    <col min="13575" max="13575" width="3.109375" customWidth="1"/>
    <col min="13576" max="13576" width="12.6640625" bestFit="1" customWidth="1"/>
    <col min="13578" max="13578" width="10.44140625" bestFit="1" customWidth="1"/>
    <col min="13580" max="13580" width="9.44140625" bestFit="1" customWidth="1"/>
    <col min="13584" max="13584" width="9.44140625" bestFit="1" customWidth="1"/>
    <col min="13825" max="13825" width="11.109375" customWidth="1"/>
    <col min="13826" max="13826" width="10.88671875" customWidth="1"/>
    <col min="13827" max="13827" width="3.109375" customWidth="1"/>
    <col min="13828" max="13828" width="11" customWidth="1"/>
    <col min="13829" max="13829" width="5" customWidth="1"/>
    <col min="13830" max="13830" width="9.6640625" customWidth="1"/>
    <col min="13831" max="13831" width="3.109375" customWidth="1"/>
    <col min="13832" max="13832" width="12.6640625" bestFit="1" customWidth="1"/>
    <col min="13834" max="13834" width="10.44140625" bestFit="1" customWidth="1"/>
    <col min="13836" max="13836" width="9.44140625" bestFit="1" customWidth="1"/>
    <col min="13840" max="13840" width="9.44140625" bestFit="1" customWidth="1"/>
    <col min="14081" max="14081" width="11.109375" customWidth="1"/>
    <col min="14082" max="14082" width="10.88671875" customWidth="1"/>
    <col min="14083" max="14083" width="3.109375" customWidth="1"/>
    <col min="14084" max="14084" width="11" customWidth="1"/>
    <col min="14085" max="14085" width="5" customWidth="1"/>
    <col min="14086" max="14086" width="9.6640625" customWidth="1"/>
    <col min="14087" max="14087" width="3.109375" customWidth="1"/>
    <col min="14088" max="14088" width="12.6640625" bestFit="1" customWidth="1"/>
    <col min="14090" max="14090" width="10.44140625" bestFit="1" customWidth="1"/>
    <col min="14092" max="14092" width="9.44140625" bestFit="1" customWidth="1"/>
    <col min="14096" max="14096" width="9.44140625" bestFit="1" customWidth="1"/>
    <col min="14337" max="14337" width="11.109375" customWidth="1"/>
    <col min="14338" max="14338" width="10.88671875" customWidth="1"/>
    <col min="14339" max="14339" width="3.109375" customWidth="1"/>
    <col min="14340" max="14340" width="11" customWidth="1"/>
    <col min="14341" max="14341" width="5" customWidth="1"/>
    <col min="14342" max="14342" width="9.6640625" customWidth="1"/>
    <col min="14343" max="14343" width="3.109375" customWidth="1"/>
    <col min="14344" max="14344" width="12.6640625" bestFit="1" customWidth="1"/>
    <col min="14346" max="14346" width="10.44140625" bestFit="1" customWidth="1"/>
    <col min="14348" max="14348" width="9.44140625" bestFit="1" customWidth="1"/>
    <col min="14352" max="14352" width="9.44140625" bestFit="1" customWidth="1"/>
    <col min="14593" max="14593" width="11.109375" customWidth="1"/>
    <col min="14594" max="14594" width="10.88671875" customWidth="1"/>
    <col min="14595" max="14595" width="3.109375" customWidth="1"/>
    <col min="14596" max="14596" width="11" customWidth="1"/>
    <col min="14597" max="14597" width="5" customWidth="1"/>
    <col min="14598" max="14598" width="9.6640625" customWidth="1"/>
    <col min="14599" max="14599" width="3.109375" customWidth="1"/>
    <col min="14600" max="14600" width="12.6640625" bestFit="1" customWidth="1"/>
    <col min="14602" max="14602" width="10.44140625" bestFit="1" customWidth="1"/>
    <col min="14604" max="14604" width="9.44140625" bestFit="1" customWidth="1"/>
    <col min="14608" max="14608" width="9.44140625" bestFit="1" customWidth="1"/>
    <col min="14849" max="14849" width="11.109375" customWidth="1"/>
    <col min="14850" max="14850" width="10.88671875" customWidth="1"/>
    <col min="14851" max="14851" width="3.109375" customWidth="1"/>
    <col min="14852" max="14852" width="11" customWidth="1"/>
    <col min="14853" max="14853" width="5" customWidth="1"/>
    <col min="14854" max="14854" width="9.6640625" customWidth="1"/>
    <col min="14855" max="14855" width="3.109375" customWidth="1"/>
    <col min="14856" max="14856" width="12.6640625" bestFit="1" customWidth="1"/>
    <col min="14858" max="14858" width="10.44140625" bestFit="1" customWidth="1"/>
    <col min="14860" max="14860" width="9.44140625" bestFit="1" customWidth="1"/>
    <col min="14864" max="14864" width="9.44140625" bestFit="1" customWidth="1"/>
    <col min="15105" max="15105" width="11.109375" customWidth="1"/>
    <col min="15106" max="15106" width="10.88671875" customWidth="1"/>
    <col min="15107" max="15107" width="3.109375" customWidth="1"/>
    <col min="15108" max="15108" width="11" customWidth="1"/>
    <col min="15109" max="15109" width="5" customWidth="1"/>
    <col min="15110" max="15110" width="9.6640625" customWidth="1"/>
    <col min="15111" max="15111" width="3.109375" customWidth="1"/>
    <col min="15112" max="15112" width="12.6640625" bestFit="1" customWidth="1"/>
    <col min="15114" max="15114" width="10.44140625" bestFit="1" customWidth="1"/>
    <col min="15116" max="15116" width="9.44140625" bestFit="1" customWidth="1"/>
    <col min="15120" max="15120" width="9.44140625" bestFit="1" customWidth="1"/>
    <col min="15361" max="15361" width="11.109375" customWidth="1"/>
    <col min="15362" max="15362" width="10.88671875" customWidth="1"/>
    <col min="15363" max="15363" width="3.109375" customWidth="1"/>
    <col min="15364" max="15364" width="11" customWidth="1"/>
    <col min="15365" max="15365" width="5" customWidth="1"/>
    <col min="15366" max="15366" width="9.6640625" customWidth="1"/>
    <col min="15367" max="15367" width="3.109375" customWidth="1"/>
    <col min="15368" max="15368" width="12.6640625" bestFit="1" customWidth="1"/>
    <col min="15370" max="15370" width="10.44140625" bestFit="1" customWidth="1"/>
    <col min="15372" max="15372" width="9.44140625" bestFit="1" customWidth="1"/>
    <col min="15376" max="15376" width="9.44140625" bestFit="1" customWidth="1"/>
    <col min="15617" max="15617" width="11.109375" customWidth="1"/>
    <col min="15618" max="15618" width="10.88671875" customWidth="1"/>
    <col min="15619" max="15619" width="3.109375" customWidth="1"/>
    <col min="15620" max="15620" width="11" customWidth="1"/>
    <col min="15621" max="15621" width="5" customWidth="1"/>
    <col min="15622" max="15622" width="9.6640625" customWidth="1"/>
    <col min="15623" max="15623" width="3.109375" customWidth="1"/>
    <col min="15624" max="15624" width="12.6640625" bestFit="1" customWidth="1"/>
    <col min="15626" max="15626" width="10.44140625" bestFit="1" customWidth="1"/>
    <col min="15628" max="15628" width="9.44140625" bestFit="1" customWidth="1"/>
    <col min="15632" max="15632" width="9.44140625" bestFit="1" customWidth="1"/>
    <col min="15873" max="15873" width="11.109375" customWidth="1"/>
    <col min="15874" max="15874" width="10.88671875" customWidth="1"/>
    <col min="15875" max="15875" width="3.109375" customWidth="1"/>
    <col min="15876" max="15876" width="11" customWidth="1"/>
    <col min="15877" max="15877" width="5" customWidth="1"/>
    <col min="15878" max="15878" width="9.6640625" customWidth="1"/>
    <col min="15879" max="15879" width="3.109375" customWidth="1"/>
    <col min="15880" max="15880" width="12.6640625" bestFit="1" customWidth="1"/>
    <col min="15882" max="15882" width="10.44140625" bestFit="1" customWidth="1"/>
    <col min="15884" max="15884" width="9.44140625" bestFit="1" customWidth="1"/>
    <col min="15888" max="15888" width="9.44140625" bestFit="1" customWidth="1"/>
    <col min="16129" max="16129" width="11.109375" customWidth="1"/>
    <col min="16130" max="16130" width="10.88671875" customWidth="1"/>
    <col min="16131" max="16131" width="3.109375" customWidth="1"/>
    <col min="16132" max="16132" width="11" customWidth="1"/>
    <col min="16133" max="16133" width="5" customWidth="1"/>
    <col min="16134" max="16134" width="9.6640625" customWidth="1"/>
    <col min="16135" max="16135" width="3.109375" customWidth="1"/>
    <col min="16136" max="16136" width="12.6640625" bestFit="1" customWidth="1"/>
    <col min="16138" max="16138" width="10.44140625" bestFit="1" customWidth="1"/>
    <col min="16140" max="16140" width="9.44140625" bestFit="1" customWidth="1"/>
    <col min="16144" max="16144" width="9.44140625" bestFit="1" customWidth="1"/>
  </cols>
  <sheetData>
    <row r="1" spans="1:103" x14ac:dyDescent="0.3">
      <c r="A1" s="1" t="s">
        <v>173</v>
      </c>
      <c r="B1" s="1"/>
    </row>
    <row r="2" spans="1:103" x14ac:dyDescent="0.3">
      <c r="A2" s="1" t="s">
        <v>174</v>
      </c>
      <c r="B2" s="1"/>
    </row>
    <row r="3" spans="1:103" x14ac:dyDescent="0.3">
      <c r="A3" s="1" t="s">
        <v>175</v>
      </c>
      <c r="B3" s="1"/>
    </row>
    <row r="4" spans="1:103" x14ac:dyDescent="0.3">
      <c r="A4" s="1" t="s">
        <v>176</v>
      </c>
      <c r="B4" s="4"/>
      <c r="C4" s="4"/>
    </row>
    <row r="5" spans="1:103" s="1" customFormat="1" ht="13.2" x14ac:dyDescent="0.25">
      <c r="A5" s="1" t="s">
        <v>177</v>
      </c>
    </row>
    <row r="6" spans="1:103" x14ac:dyDescent="0.3">
      <c r="A6" s="4"/>
      <c r="B6" s="4"/>
      <c r="C6" s="4"/>
    </row>
    <row r="7" spans="1:103" x14ac:dyDescent="0.3">
      <c r="A7" s="4" t="s">
        <v>13</v>
      </c>
    </row>
    <row r="8" spans="1:103" x14ac:dyDescent="0.3">
      <c r="A8" s="4" t="s">
        <v>178</v>
      </c>
    </row>
    <row r="9" spans="1:103" x14ac:dyDescent="0.3">
      <c r="A9" s="4" t="s">
        <v>179</v>
      </c>
    </row>
    <row r="10" spans="1:103" s="24" customFormat="1" x14ac:dyDescent="0.3">
      <c r="A10" s="23" t="s">
        <v>180</v>
      </c>
      <c r="B10" s="24">
        <v>3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</row>
    <row r="11" spans="1:103" x14ac:dyDescent="0.3">
      <c r="A11" s="4" t="s">
        <v>168</v>
      </c>
      <c r="B11">
        <f>EXP(-B10)*B10^0/FACT(0)</f>
        <v>4.9787068367863944E-2</v>
      </c>
    </row>
    <row r="13" spans="1:103" x14ac:dyDescent="0.3">
      <c r="A13" t="s">
        <v>15</v>
      </c>
    </row>
    <row r="14" spans="1:103" x14ac:dyDescent="0.3">
      <c r="A14" t="s">
        <v>181</v>
      </c>
      <c r="B14">
        <f>POISSON(2,B10,FALSE)</f>
        <v>0.22404180765538775</v>
      </c>
      <c r="C14" s="15"/>
      <c r="E14" s="15"/>
    </row>
    <row r="16" spans="1:103" x14ac:dyDescent="0.3">
      <c r="A16" t="s">
        <v>17</v>
      </c>
    </row>
    <row r="17" spans="1:103" x14ac:dyDescent="0.3">
      <c r="A17" s="23" t="s">
        <v>180</v>
      </c>
      <c r="B17">
        <v>3</v>
      </c>
    </row>
    <row r="18" spans="1:103" x14ac:dyDescent="0.3">
      <c r="A18" t="s">
        <v>182</v>
      </c>
      <c r="B18" s="15" t="s">
        <v>183</v>
      </c>
      <c r="C18" s="15" t="s">
        <v>184</v>
      </c>
      <c r="D18" s="26">
        <f>POISSON(0,B17,FALSE)</f>
        <v>4.9787068367863944E-2</v>
      </c>
      <c r="E18" s="27" t="s">
        <v>22</v>
      </c>
      <c r="F18" s="26">
        <f>POISSON(1,B17,FALSE)</f>
        <v>0.14936120510359185</v>
      </c>
      <c r="G18" s="27" t="s">
        <v>22</v>
      </c>
      <c r="H18" s="26">
        <f>POISSON(2,B17,FALSE)</f>
        <v>0.22404180765538775</v>
      </c>
      <c r="I18" s="27" t="s">
        <v>22</v>
      </c>
      <c r="J18" s="26">
        <f>POISSON(3,B17,FALSE)</f>
        <v>0.22404180765538778</v>
      </c>
      <c r="K18" s="27" t="s">
        <v>22</v>
      </c>
      <c r="L18" s="26">
        <f>POISSON(4,B17,FALSE)</f>
        <v>0.16803135574154085</v>
      </c>
      <c r="M18" s="27" t="s">
        <v>22</v>
      </c>
      <c r="N18" s="26">
        <f>POISSON(5,B17,FALSE)</f>
        <v>0.10081881344492449</v>
      </c>
      <c r="O18" s="15" t="s">
        <v>129</v>
      </c>
      <c r="P18" s="26">
        <f>1-(D18+F18+H18+J18+L18+N18)</f>
        <v>8.3917942031303427E-2</v>
      </c>
    </row>
    <row r="23" spans="1:103" x14ac:dyDescent="0.3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</row>
    <row r="26" spans="1:103" x14ac:dyDescent="0.3"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</row>
    <row r="33" spans="1:1" x14ac:dyDescent="0.3">
      <c r="A33" s="3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L20" sqref="L20"/>
    </sheetView>
  </sheetViews>
  <sheetFormatPr defaultRowHeight="14.4" x14ac:dyDescent="0.3"/>
  <cols>
    <col min="1" max="1" width="15" customWidth="1"/>
    <col min="2" max="2" width="14.88671875" customWidth="1"/>
    <col min="3" max="3" width="8.6640625" customWidth="1"/>
    <col min="4" max="4" width="10.6640625" customWidth="1"/>
    <col min="5" max="5" width="15.33203125" customWidth="1"/>
    <col min="6" max="6" width="6.6640625" customWidth="1"/>
    <col min="7" max="7" width="6.44140625" customWidth="1"/>
    <col min="10" max="10" width="3.6640625" customWidth="1"/>
    <col min="257" max="257" width="15" customWidth="1"/>
    <col min="258" max="258" width="14.88671875" customWidth="1"/>
    <col min="259" max="259" width="8.6640625" customWidth="1"/>
    <col min="260" max="260" width="10.6640625" customWidth="1"/>
    <col min="261" max="261" width="15.33203125" customWidth="1"/>
    <col min="262" max="262" width="6.6640625" customWidth="1"/>
    <col min="263" max="263" width="6.44140625" customWidth="1"/>
    <col min="266" max="266" width="3.6640625" customWidth="1"/>
    <col min="513" max="513" width="15" customWidth="1"/>
    <col min="514" max="514" width="14.88671875" customWidth="1"/>
    <col min="515" max="515" width="8.6640625" customWidth="1"/>
    <col min="516" max="516" width="10.6640625" customWidth="1"/>
    <col min="517" max="517" width="15.33203125" customWidth="1"/>
    <col min="518" max="518" width="6.6640625" customWidth="1"/>
    <col min="519" max="519" width="6.44140625" customWidth="1"/>
    <col min="522" max="522" width="3.6640625" customWidth="1"/>
    <col min="769" max="769" width="15" customWidth="1"/>
    <col min="770" max="770" width="14.88671875" customWidth="1"/>
    <col min="771" max="771" width="8.6640625" customWidth="1"/>
    <col min="772" max="772" width="10.6640625" customWidth="1"/>
    <col min="773" max="773" width="15.33203125" customWidth="1"/>
    <col min="774" max="774" width="6.6640625" customWidth="1"/>
    <col min="775" max="775" width="6.44140625" customWidth="1"/>
    <col min="778" max="778" width="3.6640625" customWidth="1"/>
    <col min="1025" max="1025" width="15" customWidth="1"/>
    <col min="1026" max="1026" width="14.88671875" customWidth="1"/>
    <col min="1027" max="1027" width="8.6640625" customWidth="1"/>
    <col min="1028" max="1028" width="10.6640625" customWidth="1"/>
    <col min="1029" max="1029" width="15.33203125" customWidth="1"/>
    <col min="1030" max="1030" width="6.6640625" customWidth="1"/>
    <col min="1031" max="1031" width="6.44140625" customWidth="1"/>
    <col min="1034" max="1034" width="3.6640625" customWidth="1"/>
    <col min="1281" max="1281" width="15" customWidth="1"/>
    <col min="1282" max="1282" width="14.88671875" customWidth="1"/>
    <col min="1283" max="1283" width="8.6640625" customWidth="1"/>
    <col min="1284" max="1284" width="10.6640625" customWidth="1"/>
    <col min="1285" max="1285" width="15.33203125" customWidth="1"/>
    <col min="1286" max="1286" width="6.6640625" customWidth="1"/>
    <col min="1287" max="1287" width="6.44140625" customWidth="1"/>
    <col min="1290" max="1290" width="3.6640625" customWidth="1"/>
    <col min="1537" max="1537" width="15" customWidth="1"/>
    <col min="1538" max="1538" width="14.88671875" customWidth="1"/>
    <col min="1539" max="1539" width="8.6640625" customWidth="1"/>
    <col min="1540" max="1540" width="10.6640625" customWidth="1"/>
    <col min="1541" max="1541" width="15.33203125" customWidth="1"/>
    <col min="1542" max="1542" width="6.6640625" customWidth="1"/>
    <col min="1543" max="1543" width="6.44140625" customWidth="1"/>
    <col min="1546" max="1546" width="3.6640625" customWidth="1"/>
    <col min="1793" max="1793" width="15" customWidth="1"/>
    <col min="1794" max="1794" width="14.88671875" customWidth="1"/>
    <col min="1795" max="1795" width="8.6640625" customWidth="1"/>
    <col min="1796" max="1796" width="10.6640625" customWidth="1"/>
    <col min="1797" max="1797" width="15.33203125" customWidth="1"/>
    <col min="1798" max="1798" width="6.6640625" customWidth="1"/>
    <col min="1799" max="1799" width="6.44140625" customWidth="1"/>
    <col min="1802" max="1802" width="3.6640625" customWidth="1"/>
    <col min="2049" max="2049" width="15" customWidth="1"/>
    <col min="2050" max="2050" width="14.88671875" customWidth="1"/>
    <col min="2051" max="2051" width="8.6640625" customWidth="1"/>
    <col min="2052" max="2052" width="10.6640625" customWidth="1"/>
    <col min="2053" max="2053" width="15.33203125" customWidth="1"/>
    <col min="2054" max="2054" width="6.6640625" customWidth="1"/>
    <col min="2055" max="2055" width="6.44140625" customWidth="1"/>
    <col min="2058" max="2058" width="3.6640625" customWidth="1"/>
    <col min="2305" max="2305" width="15" customWidth="1"/>
    <col min="2306" max="2306" width="14.88671875" customWidth="1"/>
    <col min="2307" max="2307" width="8.6640625" customWidth="1"/>
    <col min="2308" max="2308" width="10.6640625" customWidth="1"/>
    <col min="2309" max="2309" width="15.33203125" customWidth="1"/>
    <col min="2310" max="2310" width="6.6640625" customWidth="1"/>
    <col min="2311" max="2311" width="6.44140625" customWidth="1"/>
    <col min="2314" max="2314" width="3.6640625" customWidth="1"/>
    <col min="2561" max="2561" width="15" customWidth="1"/>
    <col min="2562" max="2562" width="14.88671875" customWidth="1"/>
    <col min="2563" max="2563" width="8.6640625" customWidth="1"/>
    <col min="2564" max="2564" width="10.6640625" customWidth="1"/>
    <col min="2565" max="2565" width="15.33203125" customWidth="1"/>
    <col min="2566" max="2566" width="6.6640625" customWidth="1"/>
    <col min="2567" max="2567" width="6.44140625" customWidth="1"/>
    <col min="2570" max="2570" width="3.6640625" customWidth="1"/>
    <col min="2817" max="2817" width="15" customWidth="1"/>
    <col min="2818" max="2818" width="14.88671875" customWidth="1"/>
    <col min="2819" max="2819" width="8.6640625" customWidth="1"/>
    <col min="2820" max="2820" width="10.6640625" customWidth="1"/>
    <col min="2821" max="2821" width="15.33203125" customWidth="1"/>
    <col min="2822" max="2822" width="6.6640625" customWidth="1"/>
    <col min="2823" max="2823" width="6.44140625" customWidth="1"/>
    <col min="2826" max="2826" width="3.6640625" customWidth="1"/>
    <col min="3073" max="3073" width="15" customWidth="1"/>
    <col min="3074" max="3074" width="14.88671875" customWidth="1"/>
    <col min="3075" max="3075" width="8.6640625" customWidth="1"/>
    <col min="3076" max="3076" width="10.6640625" customWidth="1"/>
    <col min="3077" max="3077" width="15.33203125" customWidth="1"/>
    <col min="3078" max="3078" width="6.6640625" customWidth="1"/>
    <col min="3079" max="3079" width="6.44140625" customWidth="1"/>
    <col min="3082" max="3082" width="3.6640625" customWidth="1"/>
    <col min="3329" max="3329" width="15" customWidth="1"/>
    <col min="3330" max="3330" width="14.88671875" customWidth="1"/>
    <col min="3331" max="3331" width="8.6640625" customWidth="1"/>
    <col min="3332" max="3332" width="10.6640625" customWidth="1"/>
    <col min="3333" max="3333" width="15.33203125" customWidth="1"/>
    <col min="3334" max="3334" width="6.6640625" customWidth="1"/>
    <col min="3335" max="3335" width="6.44140625" customWidth="1"/>
    <col min="3338" max="3338" width="3.6640625" customWidth="1"/>
    <col min="3585" max="3585" width="15" customWidth="1"/>
    <col min="3586" max="3586" width="14.88671875" customWidth="1"/>
    <col min="3587" max="3587" width="8.6640625" customWidth="1"/>
    <col min="3588" max="3588" width="10.6640625" customWidth="1"/>
    <col min="3589" max="3589" width="15.33203125" customWidth="1"/>
    <col min="3590" max="3590" width="6.6640625" customWidth="1"/>
    <col min="3591" max="3591" width="6.44140625" customWidth="1"/>
    <col min="3594" max="3594" width="3.6640625" customWidth="1"/>
    <col min="3841" max="3841" width="15" customWidth="1"/>
    <col min="3842" max="3842" width="14.88671875" customWidth="1"/>
    <col min="3843" max="3843" width="8.6640625" customWidth="1"/>
    <col min="3844" max="3844" width="10.6640625" customWidth="1"/>
    <col min="3845" max="3845" width="15.33203125" customWidth="1"/>
    <col min="3846" max="3846" width="6.6640625" customWidth="1"/>
    <col min="3847" max="3847" width="6.44140625" customWidth="1"/>
    <col min="3850" max="3850" width="3.6640625" customWidth="1"/>
    <col min="4097" max="4097" width="15" customWidth="1"/>
    <col min="4098" max="4098" width="14.88671875" customWidth="1"/>
    <col min="4099" max="4099" width="8.6640625" customWidth="1"/>
    <col min="4100" max="4100" width="10.6640625" customWidth="1"/>
    <col min="4101" max="4101" width="15.33203125" customWidth="1"/>
    <col min="4102" max="4102" width="6.6640625" customWidth="1"/>
    <col min="4103" max="4103" width="6.44140625" customWidth="1"/>
    <col min="4106" max="4106" width="3.6640625" customWidth="1"/>
    <col min="4353" max="4353" width="15" customWidth="1"/>
    <col min="4354" max="4354" width="14.88671875" customWidth="1"/>
    <col min="4355" max="4355" width="8.6640625" customWidth="1"/>
    <col min="4356" max="4356" width="10.6640625" customWidth="1"/>
    <col min="4357" max="4357" width="15.33203125" customWidth="1"/>
    <col min="4358" max="4358" width="6.6640625" customWidth="1"/>
    <col min="4359" max="4359" width="6.44140625" customWidth="1"/>
    <col min="4362" max="4362" width="3.6640625" customWidth="1"/>
    <col min="4609" max="4609" width="15" customWidth="1"/>
    <col min="4610" max="4610" width="14.88671875" customWidth="1"/>
    <col min="4611" max="4611" width="8.6640625" customWidth="1"/>
    <col min="4612" max="4612" width="10.6640625" customWidth="1"/>
    <col min="4613" max="4613" width="15.33203125" customWidth="1"/>
    <col min="4614" max="4614" width="6.6640625" customWidth="1"/>
    <col min="4615" max="4615" width="6.44140625" customWidth="1"/>
    <col min="4618" max="4618" width="3.6640625" customWidth="1"/>
    <col min="4865" max="4865" width="15" customWidth="1"/>
    <col min="4866" max="4866" width="14.88671875" customWidth="1"/>
    <col min="4867" max="4867" width="8.6640625" customWidth="1"/>
    <col min="4868" max="4868" width="10.6640625" customWidth="1"/>
    <col min="4869" max="4869" width="15.33203125" customWidth="1"/>
    <col min="4870" max="4870" width="6.6640625" customWidth="1"/>
    <col min="4871" max="4871" width="6.44140625" customWidth="1"/>
    <col min="4874" max="4874" width="3.6640625" customWidth="1"/>
    <col min="5121" max="5121" width="15" customWidth="1"/>
    <col min="5122" max="5122" width="14.88671875" customWidth="1"/>
    <col min="5123" max="5123" width="8.6640625" customWidth="1"/>
    <col min="5124" max="5124" width="10.6640625" customWidth="1"/>
    <col min="5125" max="5125" width="15.33203125" customWidth="1"/>
    <col min="5126" max="5126" width="6.6640625" customWidth="1"/>
    <col min="5127" max="5127" width="6.44140625" customWidth="1"/>
    <col min="5130" max="5130" width="3.6640625" customWidth="1"/>
    <col min="5377" max="5377" width="15" customWidth="1"/>
    <col min="5378" max="5378" width="14.88671875" customWidth="1"/>
    <col min="5379" max="5379" width="8.6640625" customWidth="1"/>
    <col min="5380" max="5380" width="10.6640625" customWidth="1"/>
    <col min="5381" max="5381" width="15.33203125" customWidth="1"/>
    <col min="5382" max="5382" width="6.6640625" customWidth="1"/>
    <col min="5383" max="5383" width="6.44140625" customWidth="1"/>
    <col min="5386" max="5386" width="3.6640625" customWidth="1"/>
    <col min="5633" max="5633" width="15" customWidth="1"/>
    <col min="5634" max="5634" width="14.88671875" customWidth="1"/>
    <col min="5635" max="5635" width="8.6640625" customWidth="1"/>
    <col min="5636" max="5636" width="10.6640625" customWidth="1"/>
    <col min="5637" max="5637" width="15.33203125" customWidth="1"/>
    <col min="5638" max="5638" width="6.6640625" customWidth="1"/>
    <col min="5639" max="5639" width="6.44140625" customWidth="1"/>
    <col min="5642" max="5642" width="3.6640625" customWidth="1"/>
    <col min="5889" max="5889" width="15" customWidth="1"/>
    <col min="5890" max="5890" width="14.88671875" customWidth="1"/>
    <col min="5891" max="5891" width="8.6640625" customWidth="1"/>
    <col min="5892" max="5892" width="10.6640625" customWidth="1"/>
    <col min="5893" max="5893" width="15.33203125" customWidth="1"/>
    <col min="5894" max="5894" width="6.6640625" customWidth="1"/>
    <col min="5895" max="5895" width="6.44140625" customWidth="1"/>
    <col min="5898" max="5898" width="3.6640625" customWidth="1"/>
    <col min="6145" max="6145" width="15" customWidth="1"/>
    <col min="6146" max="6146" width="14.88671875" customWidth="1"/>
    <col min="6147" max="6147" width="8.6640625" customWidth="1"/>
    <col min="6148" max="6148" width="10.6640625" customWidth="1"/>
    <col min="6149" max="6149" width="15.33203125" customWidth="1"/>
    <col min="6150" max="6150" width="6.6640625" customWidth="1"/>
    <col min="6151" max="6151" width="6.44140625" customWidth="1"/>
    <col min="6154" max="6154" width="3.6640625" customWidth="1"/>
    <col min="6401" max="6401" width="15" customWidth="1"/>
    <col min="6402" max="6402" width="14.88671875" customWidth="1"/>
    <col min="6403" max="6403" width="8.6640625" customWidth="1"/>
    <col min="6404" max="6404" width="10.6640625" customWidth="1"/>
    <col min="6405" max="6405" width="15.33203125" customWidth="1"/>
    <col min="6406" max="6406" width="6.6640625" customWidth="1"/>
    <col min="6407" max="6407" width="6.44140625" customWidth="1"/>
    <col min="6410" max="6410" width="3.6640625" customWidth="1"/>
    <col min="6657" max="6657" width="15" customWidth="1"/>
    <col min="6658" max="6658" width="14.88671875" customWidth="1"/>
    <col min="6659" max="6659" width="8.6640625" customWidth="1"/>
    <col min="6660" max="6660" width="10.6640625" customWidth="1"/>
    <col min="6661" max="6661" width="15.33203125" customWidth="1"/>
    <col min="6662" max="6662" width="6.6640625" customWidth="1"/>
    <col min="6663" max="6663" width="6.44140625" customWidth="1"/>
    <col min="6666" max="6666" width="3.6640625" customWidth="1"/>
    <col min="6913" max="6913" width="15" customWidth="1"/>
    <col min="6914" max="6914" width="14.88671875" customWidth="1"/>
    <col min="6915" max="6915" width="8.6640625" customWidth="1"/>
    <col min="6916" max="6916" width="10.6640625" customWidth="1"/>
    <col min="6917" max="6917" width="15.33203125" customWidth="1"/>
    <col min="6918" max="6918" width="6.6640625" customWidth="1"/>
    <col min="6919" max="6919" width="6.44140625" customWidth="1"/>
    <col min="6922" max="6922" width="3.6640625" customWidth="1"/>
    <col min="7169" max="7169" width="15" customWidth="1"/>
    <col min="7170" max="7170" width="14.88671875" customWidth="1"/>
    <col min="7171" max="7171" width="8.6640625" customWidth="1"/>
    <col min="7172" max="7172" width="10.6640625" customWidth="1"/>
    <col min="7173" max="7173" width="15.33203125" customWidth="1"/>
    <col min="7174" max="7174" width="6.6640625" customWidth="1"/>
    <col min="7175" max="7175" width="6.44140625" customWidth="1"/>
    <col min="7178" max="7178" width="3.6640625" customWidth="1"/>
    <col min="7425" max="7425" width="15" customWidth="1"/>
    <col min="7426" max="7426" width="14.88671875" customWidth="1"/>
    <col min="7427" max="7427" width="8.6640625" customWidth="1"/>
    <col min="7428" max="7428" width="10.6640625" customWidth="1"/>
    <col min="7429" max="7429" width="15.33203125" customWidth="1"/>
    <col min="7430" max="7430" width="6.6640625" customWidth="1"/>
    <col min="7431" max="7431" width="6.44140625" customWidth="1"/>
    <col min="7434" max="7434" width="3.6640625" customWidth="1"/>
    <col min="7681" max="7681" width="15" customWidth="1"/>
    <col min="7682" max="7682" width="14.88671875" customWidth="1"/>
    <col min="7683" max="7683" width="8.6640625" customWidth="1"/>
    <col min="7684" max="7684" width="10.6640625" customWidth="1"/>
    <col min="7685" max="7685" width="15.33203125" customWidth="1"/>
    <col min="7686" max="7686" width="6.6640625" customWidth="1"/>
    <col min="7687" max="7687" width="6.44140625" customWidth="1"/>
    <col min="7690" max="7690" width="3.6640625" customWidth="1"/>
    <col min="7937" max="7937" width="15" customWidth="1"/>
    <col min="7938" max="7938" width="14.88671875" customWidth="1"/>
    <col min="7939" max="7939" width="8.6640625" customWidth="1"/>
    <col min="7940" max="7940" width="10.6640625" customWidth="1"/>
    <col min="7941" max="7941" width="15.33203125" customWidth="1"/>
    <col min="7942" max="7942" width="6.6640625" customWidth="1"/>
    <col min="7943" max="7943" width="6.44140625" customWidth="1"/>
    <col min="7946" max="7946" width="3.6640625" customWidth="1"/>
    <col min="8193" max="8193" width="15" customWidth="1"/>
    <col min="8194" max="8194" width="14.88671875" customWidth="1"/>
    <col min="8195" max="8195" width="8.6640625" customWidth="1"/>
    <col min="8196" max="8196" width="10.6640625" customWidth="1"/>
    <col min="8197" max="8197" width="15.33203125" customWidth="1"/>
    <col min="8198" max="8198" width="6.6640625" customWidth="1"/>
    <col min="8199" max="8199" width="6.44140625" customWidth="1"/>
    <col min="8202" max="8202" width="3.6640625" customWidth="1"/>
    <col min="8449" max="8449" width="15" customWidth="1"/>
    <col min="8450" max="8450" width="14.88671875" customWidth="1"/>
    <col min="8451" max="8451" width="8.6640625" customWidth="1"/>
    <col min="8452" max="8452" width="10.6640625" customWidth="1"/>
    <col min="8453" max="8453" width="15.33203125" customWidth="1"/>
    <col min="8454" max="8454" width="6.6640625" customWidth="1"/>
    <col min="8455" max="8455" width="6.44140625" customWidth="1"/>
    <col min="8458" max="8458" width="3.6640625" customWidth="1"/>
    <col min="8705" max="8705" width="15" customWidth="1"/>
    <col min="8706" max="8706" width="14.88671875" customWidth="1"/>
    <col min="8707" max="8707" width="8.6640625" customWidth="1"/>
    <col min="8708" max="8708" width="10.6640625" customWidth="1"/>
    <col min="8709" max="8709" width="15.33203125" customWidth="1"/>
    <col min="8710" max="8710" width="6.6640625" customWidth="1"/>
    <col min="8711" max="8711" width="6.44140625" customWidth="1"/>
    <col min="8714" max="8714" width="3.6640625" customWidth="1"/>
    <col min="8961" max="8961" width="15" customWidth="1"/>
    <col min="8962" max="8962" width="14.88671875" customWidth="1"/>
    <col min="8963" max="8963" width="8.6640625" customWidth="1"/>
    <col min="8964" max="8964" width="10.6640625" customWidth="1"/>
    <col min="8965" max="8965" width="15.33203125" customWidth="1"/>
    <col min="8966" max="8966" width="6.6640625" customWidth="1"/>
    <col min="8967" max="8967" width="6.44140625" customWidth="1"/>
    <col min="8970" max="8970" width="3.6640625" customWidth="1"/>
    <col min="9217" max="9217" width="15" customWidth="1"/>
    <col min="9218" max="9218" width="14.88671875" customWidth="1"/>
    <col min="9219" max="9219" width="8.6640625" customWidth="1"/>
    <col min="9220" max="9220" width="10.6640625" customWidth="1"/>
    <col min="9221" max="9221" width="15.33203125" customWidth="1"/>
    <col min="9222" max="9222" width="6.6640625" customWidth="1"/>
    <col min="9223" max="9223" width="6.44140625" customWidth="1"/>
    <col min="9226" max="9226" width="3.6640625" customWidth="1"/>
    <col min="9473" max="9473" width="15" customWidth="1"/>
    <col min="9474" max="9474" width="14.88671875" customWidth="1"/>
    <col min="9475" max="9475" width="8.6640625" customWidth="1"/>
    <col min="9476" max="9476" width="10.6640625" customWidth="1"/>
    <col min="9477" max="9477" width="15.33203125" customWidth="1"/>
    <col min="9478" max="9478" width="6.6640625" customWidth="1"/>
    <col min="9479" max="9479" width="6.44140625" customWidth="1"/>
    <col min="9482" max="9482" width="3.6640625" customWidth="1"/>
    <col min="9729" max="9729" width="15" customWidth="1"/>
    <col min="9730" max="9730" width="14.88671875" customWidth="1"/>
    <col min="9731" max="9731" width="8.6640625" customWidth="1"/>
    <col min="9732" max="9732" width="10.6640625" customWidth="1"/>
    <col min="9733" max="9733" width="15.33203125" customWidth="1"/>
    <col min="9734" max="9734" width="6.6640625" customWidth="1"/>
    <col min="9735" max="9735" width="6.44140625" customWidth="1"/>
    <col min="9738" max="9738" width="3.6640625" customWidth="1"/>
    <col min="9985" max="9985" width="15" customWidth="1"/>
    <col min="9986" max="9986" width="14.88671875" customWidth="1"/>
    <col min="9987" max="9987" width="8.6640625" customWidth="1"/>
    <col min="9988" max="9988" width="10.6640625" customWidth="1"/>
    <col min="9989" max="9989" width="15.33203125" customWidth="1"/>
    <col min="9990" max="9990" width="6.6640625" customWidth="1"/>
    <col min="9991" max="9991" width="6.44140625" customWidth="1"/>
    <col min="9994" max="9994" width="3.6640625" customWidth="1"/>
    <col min="10241" max="10241" width="15" customWidth="1"/>
    <col min="10242" max="10242" width="14.88671875" customWidth="1"/>
    <col min="10243" max="10243" width="8.6640625" customWidth="1"/>
    <col min="10244" max="10244" width="10.6640625" customWidth="1"/>
    <col min="10245" max="10245" width="15.33203125" customWidth="1"/>
    <col min="10246" max="10246" width="6.6640625" customWidth="1"/>
    <col min="10247" max="10247" width="6.44140625" customWidth="1"/>
    <col min="10250" max="10250" width="3.6640625" customWidth="1"/>
    <col min="10497" max="10497" width="15" customWidth="1"/>
    <col min="10498" max="10498" width="14.88671875" customWidth="1"/>
    <col min="10499" max="10499" width="8.6640625" customWidth="1"/>
    <col min="10500" max="10500" width="10.6640625" customWidth="1"/>
    <col min="10501" max="10501" width="15.33203125" customWidth="1"/>
    <col min="10502" max="10502" width="6.6640625" customWidth="1"/>
    <col min="10503" max="10503" width="6.44140625" customWidth="1"/>
    <col min="10506" max="10506" width="3.6640625" customWidth="1"/>
    <col min="10753" max="10753" width="15" customWidth="1"/>
    <col min="10754" max="10754" width="14.88671875" customWidth="1"/>
    <col min="10755" max="10755" width="8.6640625" customWidth="1"/>
    <col min="10756" max="10756" width="10.6640625" customWidth="1"/>
    <col min="10757" max="10757" width="15.33203125" customWidth="1"/>
    <col min="10758" max="10758" width="6.6640625" customWidth="1"/>
    <col min="10759" max="10759" width="6.44140625" customWidth="1"/>
    <col min="10762" max="10762" width="3.6640625" customWidth="1"/>
    <col min="11009" max="11009" width="15" customWidth="1"/>
    <col min="11010" max="11010" width="14.88671875" customWidth="1"/>
    <col min="11011" max="11011" width="8.6640625" customWidth="1"/>
    <col min="11012" max="11012" width="10.6640625" customWidth="1"/>
    <col min="11013" max="11013" width="15.33203125" customWidth="1"/>
    <col min="11014" max="11014" width="6.6640625" customWidth="1"/>
    <col min="11015" max="11015" width="6.44140625" customWidth="1"/>
    <col min="11018" max="11018" width="3.6640625" customWidth="1"/>
    <col min="11265" max="11265" width="15" customWidth="1"/>
    <col min="11266" max="11266" width="14.88671875" customWidth="1"/>
    <col min="11267" max="11267" width="8.6640625" customWidth="1"/>
    <col min="11268" max="11268" width="10.6640625" customWidth="1"/>
    <col min="11269" max="11269" width="15.33203125" customWidth="1"/>
    <col min="11270" max="11270" width="6.6640625" customWidth="1"/>
    <col min="11271" max="11271" width="6.44140625" customWidth="1"/>
    <col min="11274" max="11274" width="3.6640625" customWidth="1"/>
    <col min="11521" max="11521" width="15" customWidth="1"/>
    <col min="11522" max="11522" width="14.88671875" customWidth="1"/>
    <col min="11523" max="11523" width="8.6640625" customWidth="1"/>
    <col min="11524" max="11524" width="10.6640625" customWidth="1"/>
    <col min="11525" max="11525" width="15.33203125" customWidth="1"/>
    <col min="11526" max="11526" width="6.6640625" customWidth="1"/>
    <col min="11527" max="11527" width="6.44140625" customWidth="1"/>
    <col min="11530" max="11530" width="3.6640625" customWidth="1"/>
    <col min="11777" max="11777" width="15" customWidth="1"/>
    <col min="11778" max="11778" width="14.88671875" customWidth="1"/>
    <col min="11779" max="11779" width="8.6640625" customWidth="1"/>
    <col min="11780" max="11780" width="10.6640625" customWidth="1"/>
    <col min="11781" max="11781" width="15.33203125" customWidth="1"/>
    <col min="11782" max="11782" width="6.6640625" customWidth="1"/>
    <col min="11783" max="11783" width="6.44140625" customWidth="1"/>
    <col min="11786" max="11786" width="3.6640625" customWidth="1"/>
    <col min="12033" max="12033" width="15" customWidth="1"/>
    <col min="12034" max="12034" width="14.88671875" customWidth="1"/>
    <col min="12035" max="12035" width="8.6640625" customWidth="1"/>
    <col min="12036" max="12036" width="10.6640625" customWidth="1"/>
    <col min="12037" max="12037" width="15.33203125" customWidth="1"/>
    <col min="12038" max="12038" width="6.6640625" customWidth="1"/>
    <col min="12039" max="12039" width="6.44140625" customWidth="1"/>
    <col min="12042" max="12042" width="3.6640625" customWidth="1"/>
    <col min="12289" max="12289" width="15" customWidth="1"/>
    <col min="12290" max="12290" width="14.88671875" customWidth="1"/>
    <col min="12291" max="12291" width="8.6640625" customWidth="1"/>
    <col min="12292" max="12292" width="10.6640625" customWidth="1"/>
    <col min="12293" max="12293" width="15.33203125" customWidth="1"/>
    <col min="12294" max="12294" width="6.6640625" customWidth="1"/>
    <col min="12295" max="12295" width="6.44140625" customWidth="1"/>
    <col min="12298" max="12298" width="3.6640625" customWidth="1"/>
    <col min="12545" max="12545" width="15" customWidth="1"/>
    <col min="12546" max="12546" width="14.88671875" customWidth="1"/>
    <col min="12547" max="12547" width="8.6640625" customWidth="1"/>
    <col min="12548" max="12548" width="10.6640625" customWidth="1"/>
    <col min="12549" max="12549" width="15.33203125" customWidth="1"/>
    <col min="12550" max="12550" width="6.6640625" customWidth="1"/>
    <col min="12551" max="12551" width="6.44140625" customWidth="1"/>
    <col min="12554" max="12554" width="3.6640625" customWidth="1"/>
    <col min="12801" max="12801" width="15" customWidth="1"/>
    <col min="12802" max="12802" width="14.88671875" customWidth="1"/>
    <col min="12803" max="12803" width="8.6640625" customWidth="1"/>
    <col min="12804" max="12804" width="10.6640625" customWidth="1"/>
    <col min="12805" max="12805" width="15.33203125" customWidth="1"/>
    <col min="12806" max="12806" width="6.6640625" customWidth="1"/>
    <col min="12807" max="12807" width="6.44140625" customWidth="1"/>
    <col min="12810" max="12810" width="3.6640625" customWidth="1"/>
    <col min="13057" max="13057" width="15" customWidth="1"/>
    <col min="13058" max="13058" width="14.88671875" customWidth="1"/>
    <col min="13059" max="13059" width="8.6640625" customWidth="1"/>
    <col min="13060" max="13060" width="10.6640625" customWidth="1"/>
    <col min="13061" max="13061" width="15.33203125" customWidth="1"/>
    <col min="13062" max="13062" width="6.6640625" customWidth="1"/>
    <col min="13063" max="13063" width="6.44140625" customWidth="1"/>
    <col min="13066" max="13066" width="3.6640625" customWidth="1"/>
    <col min="13313" max="13313" width="15" customWidth="1"/>
    <col min="13314" max="13314" width="14.88671875" customWidth="1"/>
    <col min="13315" max="13315" width="8.6640625" customWidth="1"/>
    <col min="13316" max="13316" width="10.6640625" customWidth="1"/>
    <col min="13317" max="13317" width="15.33203125" customWidth="1"/>
    <col min="13318" max="13318" width="6.6640625" customWidth="1"/>
    <col min="13319" max="13319" width="6.44140625" customWidth="1"/>
    <col min="13322" max="13322" width="3.6640625" customWidth="1"/>
    <col min="13569" max="13569" width="15" customWidth="1"/>
    <col min="13570" max="13570" width="14.88671875" customWidth="1"/>
    <col min="13571" max="13571" width="8.6640625" customWidth="1"/>
    <col min="13572" max="13572" width="10.6640625" customWidth="1"/>
    <col min="13573" max="13573" width="15.33203125" customWidth="1"/>
    <col min="13574" max="13574" width="6.6640625" customWidth="1"/>
    <col min="13575" max="13575" width="6.44140625" customWidth="1"/>
    <col min="13578" max="13578" width="3.6640625" customWidth="1"/>
    <col min="13825" max="13825" width="15" customWidth="1"/>
    <col min="13826" max="13826" width="14.88671875" customWidth="1"/>
    <col min="13827" max="13827" width="8.6640625" customWidth="1"/>
    <col min="13828" max="13828" width="10.6640625" customWidth="1"/>
    <col min="13829" max="13829" width="15.33203125" customWidth="1"/>
    <col min="13830" max="13830" width="6.6640625" customWidth="1"/>
    <col min="13831" max="13831" width="6.44140625" customWidth="1"/>
    <col min="13834" max="13834" width="3.6640625" customWidth="1"/>
    <col min="14081" max="14081" width="15" customWidth="1"/>
    <col min="14082" max="14082" width="14.88671875" customWidth="1"/>
    <col min="14083" max="14083" width="8.6640625" customWidth="1"/>
    <col min="14084" max="14084" width="10.6640625" customWidth="1"/>
    <col min="14085" max="14085" width="15.33203125" customWidth="1"/>
    <col min="14086" max="14086" width="6.6640625" customWidth="1"/>
    <col min="14087" max="14087" width="6.44140625" customWidth="1"/>
    <col min="14090" max="14090" width="3.6640625" customWidth="1"/>
    <col min="14337" max="14337" width="15" customWidth="1"/>
    <col min="14338" max="14338" width="14.88671875" customWidth="1"/>
    <col min="14339" max="14339" width="8.6640625" customWidth="1"/>
    <col min="14340" max="14340" width="10.6640625" customWidth="1"/>
    <col min="14341" max="14341" width="15.33203125" customWidth="1"/>
    <col min="14342" max="14342" width="6.6640625" customWidth="1"/>
    <col min="14343" max="14343" width="6.44140625" customWidth="1"/>
    <col min="14346" max="14346" width="3.6640625" customWidth="1"/>
    <col min="14593" max="14593" width="15" customWidth="1"/>
    <col min="14594" max="14594" width="14.88671875" customWidth="1"/>
    <col min="14595" max="14595" width="8.6640625" customWidth="1"/>
    <col min="14596" max="14596" width="10.6640625" customWidth="1"/>
    <col min="14597" max="14597" width="15.33203125" customWidth="1"/>
    <col min="14598" max="14598" width="6.6640625" customWidth="1"/>
    <col min="14599" max="14599" width="6.44140625" customWidth="1"/>
    <col min="14602" max="14602" width="3.6640625" customWidth="1"/>
    <col min="14849" max="14849" width="15" customWidth="1"/>
    <col min="14850" max="14850" width="14.88671875" customWidth="1"/>
    <col min="14851" max="14851" width="8.6640625" customWidth="1"/>
    <col min="14852" max="14852" width="10.6640625" customWidth="1"/>
    <col min="14853" max="14853" width="15.33203125" customWidth="1"/>
    <col min="14854" max="14854" width="6.6640625" customWidth="1"/>
    <col min="14855" max="14855" width="6.44140625" customWidth="1"/>
    <col min="14858" max="14858" width="3.6640625" customWidth="1"/>
    <col min="15105" max="15105" width="15" customWidth="1"/>
    <col min="15106" max="15106" width="14.88671875" customWidth="1"/>
    <col min="15107" max="15107" width="8.6640625" customWidth="1"/>
    <col min="15108" max="15108" width="10.6640625" customWidth="1"/>
    <col min="15109" max="15109" width="15.33203125" customWidth="1"/>
    <col min="15110" max="15110" width="6.6640625" customWidth="1"/>
    <col min="15111" max="15111" width="6.44140625" customWidth="1"/>
    <col min="15114" max="15114" width="3.6640625" customWidth="1"/>
    <col min="15361" max="15361" width="15" customWidth="1"/>
    <col min="15362" max="15362" width="14.88671875" customWidth="1"/>
    <col min="15363" max="15363" width="8.6640625" customWidth="1"/>
    <col min="15364" max="15364" width="10.6640625" customWidth="1"/>
    <col min="15365" max="15365" width="15.33203125" customWidth="1"/>
    <col min="15366" max="15366" width="6.6640625" customWidth="1"/>
    <col min="15367" max="15367" width="6.44140625" customWidth="1"/>
    <col min="15370" max="15370" width="3.6640625" customWidth="1"/>
    <col min="15617" max="15617" width="15" customWidth="1"/>
    <col min="15618" max="15618" width="14.88671875" customWidth="1"/>
    <col min="15619" max="15619" width="8.6640625" customWidth="1"/>
    <col min="15620" max="15620" width="10.6640625" customWidth="1"/>
    <col min="15621" max="15621" width="15.33203125" customWidth="1"/>
    <col min="15622" max="15622" width="6.6640625" customWidth="1"/>
    <col min="15623" max="15623" width="6.44140625" customWidth="1"/>
    <col min="15626" max="15626" width="3.6640625" customWidth="1"/>
    <col min="15873" max="15873" width="15" customWidth="1"/>
    <col min="15874" max="15874" width="14.88671875" customWidth="1"/>
    <col min="15875" max="15875" width="8.6640625" customWidth="1"/>
    <col min="15876" max="15876" width="10.6640625" customWidth="1"/>
    <col min="15877" max="15877" width="15.33203125" customWidth="1"/>
    <col min="15878" max="15878" width="6.6640625" customWidth="1"/>
    <col min="15879" max="15879" width="6.44140625" customWidth="1"/>
    <col min="15882" max="15882" width="3.6640625" customWidth="1"/>
    <col min="16129" max="16129" width="15" customWidth="1"/>
    <col min="16130" max="16130" width="14.88671875" customWidth="1"/>
    <col min="16131" max="16131" width="8.6640625" customWidth="1"/>
    <col min="16132" max="16132" width="10.6640625" customWidth="1"/>
    <col min="16133" max="16133" width="15.33203125" customWidth="1"/>
    <col min="16134" max="16134" width="6.6640625" customWidth="1"/>
    <col min="16135" max="16135" width="6.44140625" customWidth="1"/>
    <col min="16138" max="16138" width="3.6640625" customWidth="1"/>
  </cols>
  <sheetData>
    <row r="1" spans="1:12" x14ac:dyDescent="0.3">
      <c r="A1" s="31" t="s">
        <v>381</v>
      </c>
    </row>
    <row r="2" spans="1:12" x14ac:dyDescent="0.3">
      <c r="A2" s="31" t="s">
        <v>382</v>
      </c>
    </row>
    <row r="3" spans="1:12" x14ac:dyDescent="0.3">
      <c r="A3" s="31" t="s">
        <v>383</v>
      </c>
    </row>
    <row r="4" spans="1:12" x14ac:dyDescent="0.3">
      <c r="A4" s="1" t="s">
        <v>384</v>
      </c>
    </row>
    <row r="5" spans="1:12" x14ac:dyDescent="0.3">
      <c r="A5" s="1" t="s">
        <v>385</v>
      </c>
    </row>
    <row r="6" spans="1:12" x14ac:dyDescent="0.3">
      <c r="A6" s="1" t="s">
        <v>386</v>
      </c>
    </row>
    <row r="7" spans="1:12" x14ac:dyDescent="0.3">
      <c r="A7" s="1"/>
    </row>
    <row r="8" spans="1:12" x14ac:dyDescent="0.3">
      <c r="A8" s="1"/>
      <c r="B8" s="32"/>
    </row>
    <row r="9" spans="1:12" x14ac:dyDescent="0.3">
      <c r="A9" s="6" t="s">
        <v>387</v>
      </c>
      <c r="B9" s="33"/>
      <c r="C9" s="34"/>
      <c r="E9" s="34"/>
    </row>
    <row r="10" spans="1:12" x14ac:dyDescent="0.3">
      <c r="A10" s="6" t="s">
        <v>388</v>
      </c>
      <c r="B10" s="18"/>
    </row>
    <row r="11" spans="1:12" x14ac:dyDescent="0.3">
      <c r="A11" s="6" t="s">
        <v>389</v>
      </c>
      <c r="B11" s="35"/>
    </row>
    <row r="12" spans="1:12" x14ac:dyDescent="0.3">
      <c r="A12" s="6" t="s">
        <v>390</v>
      </c>
      <c r="B12" s="18"/>
    </row>
    <row r="13" spans="1:12" x14ac:dyDescent="0.3">
      <c r="F13" s="36"/>
      <c r="H13" s="15"/>
      <c r="J13" s="15"/>
      <c r="L13" s="15"/>
    </row>
    <row r="14" spans="1:12" x14ac:dyDescent="0.3">
      <c r="A14" s="6" t="s">
        <v>20</v>
      </c>
      <c r="B14">
        <v>21644000</v>
      </c>
    </row>
    <row r="15" spans="1:12" x14ac:dyDescent="0.3">
      <c r="A15" t="s">
        <v>6</v>
      </c>
      <c r="B15" s="18">
        <f>2558000/B14</f>
        <v>0.11818517834041767</v>
      </c>
    </row>
    <row r="16" spans="1:12" x14ac:dyDescent="0.3">
      <c r="A16" t="s">
        <v>391</v>
      </c>
      <c r="B16" s="34">
        <v>0.12</v>
      </c>
    </row>
    <row r="17" spans="1:9" x14ac:dyDescent="0.3">
      <c r="A17" t="s">
        <v>392</v>
      </c>
      <c r="B17">
        <f>0.23</f>
        <v>0.23</v>
      </c>
      <c r="I17" s="35"/>
    </row>
    <row r="18" spans="1:9" x14ac:dyDescent="0.3">
      <c r="A18" t="s">
        <v>393</v>
      </c>
      <c r="B18">
        <v>0.65</v>
      </c>
    </row>
    <row r="20" spans="1:9" x14ac:dyDescent="0.3">
      <c r="A20" t="s">
        <v>13</v>
      </c>
    </row>
    <row r="21" spans="1:9" x14ac:dyDescent="0.3">
      <c r="A21" t="s">
        <v>6</v>
      </c>
      <c r="B21" s="18">
        <f>B15</f>
        <v>0.11818517834041767</v>
      </c>
      <c r="D21" s="18"/>
    </row>
    <row r="22" spans="1:9" x14ac:dyDescent="0.3">
      <c r="D22" s="35"/>
    </row>
    <row r="23" spans="1:9" x14ac:dyDescent="0.3">
      <c r="A23" t="s">
        <v>15</v>
      </c>
    </row>
    <row r="24" spans="1:9" x14ac:dyDescent="0.3">
      <c r="A24" t="s">
        <v>394</v>
      </c>
      <c r="B24" s="18"/>
      <c r="G24">
        <f>B17*B15+B18*B15</f>
        <v>0.10400295693956756</v>
      </c>
    </row>
    <row r="26" spans="1:9" x14ac:dyDescent="0.3">
      <c r="A26" t="s">
        <v>17</v>
      </c>
    </row>
    <row r="27" spans="1:9" x14ac:dyDescent="0.3">
      <c r="A27" t="s">
        <v>395</v>
      </c>
      <c r="B27" s="18"/>
      <c r="C27">
        <f>BINOMDIST(0,10,G24,0)</f>
        <v>0.3334769065723418</v>
      </c>
      <c r="D27" s="15" t="s">
        <v>23</v>
      </c>
      <c r="E27">
        <f>1-C27</f>
        <v>0.66652309342765825</v>
      </c>
    </row>
    <row r="30" spans="1:9" x14ac:dyDescent="0.3">
      <c r="E30" s="1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3"/>
  <sheetViews>
    <sheetView workbookViewId="0">
      <selection sqref="A1:XFD1048576"/>
    </sheetView>
  </sheetViews>
  <sheetFormatPr defaultRowHeight="14.4" x14ac:dyDescent="0.3"/>
  <cols>
    <col min="1" max="1" width="11.109375" customWidth="1"/>
    <col min="2" max="2" width="10.88671875" customWidth="1"/>
    <col min="3" max="3" width="3.109375" customWidth="1"/>
    <col min="4" max="4" width="11" customWidth="1"/>
    <col min="5" max="5" width="5" customWidth="1"/>
    <col min="6" max="6" width="9.6640625" customWidth="1"/>
    <col min="7" max="7" width="3.109375" customWidth="1"/>
    <col min="8" max="8" width="12.6640625" bestFit="1" customWidth="1"/>
    <col min="10" max="10" width="10.44140625" bestFit="1" customWidth="1"/>
    <col min="12" max="12" width="9.44140625" bestFit="1" customWidth="1"/>
    <col min="16" max="16" width="9.44140625" bestFit="1" customWidth="1"/>
    <col min="257" max="257" width="11.109375" customWidth="1"/>
    <col min="258" max="258" width="10.88671875" customWidth="1"/>
    <col min="259" max="259" width="3.109375" customWidth="1"/>
    <col min="260" max="260" width="11" customWidth="1"/>
    <col min="261" max="261" width="5" customWidth="1"/>
    <col min="262" max="262" width="9.6640625" customWidth="1"/>
    <col min="263" max="263" width="3.109375" customWidth="1"/>
    <col min="264" max="264" width="12.6640625" bestFit="1" customWidth="1"/>
    <col min="266" max="266" width="10.44140625" bestFit="1" customWidth="1"/>
    <col min="268" max="268" width="9.44140625" bestFit="1" customWidth="1"/>
    <col min="272" max="272" width="9.44140625" bestFit="1" customWidth="1"/>
    <col min="513" max="513" width="11.109375" customWidth="1"/>
    <col min="514" max="514" width="10.88671875" customWidth="1"/>
    <col min="515" max="515" width="3.109375" customWidth="1"/>
    <col min="516" max="516" width="11" customWidth="1"/>
    <col min="517" max="517" width="5" customWidth="1"/>
    <col min="518" max="518" width="9.6640625" customWidth="1"/>
    <col min="519" max="519" width="3.109375" customWidth="1"/>
    <col min="520" max="520" width="12.6640625" bestFit="1" customWidth="1"/>
    <col min="522" max="522" width="10.44140625" bestFit="1" customWidth="1"/>
    <col min="524" max="524" width="9.44140625" bestFit="1" customWidth="1"/>
    <col min="528" max="528" width="9.44140625" bestFit="1" customWidth="1"/>
    <col min="769" max="769" width="11.109375" customWidth="1"/>
    <col min="770" max="770" width="10.88671875" customWidth="1"/>
    <col min="771" max="771" width="3.109375" customWidth="1"/>
    <col min="772" max="772" width="11" customWidth="1"/>
    <col min="773" max="773" width="5" customWidth="1"/>
    <col min="774" max="774" width="9.6640625" customWidth="1"/>
    <col min="775" max="775" width="3.109375" customWidth="1"/>
    <col min="776" max="776" width="12.6640625" bestFit="1" customWidth="1"/>
    <col min="778" max="778" width="10.44140625" bestFit="1" customWidth="1"/>
    <col min="780" max="780" width="9.44140625" bestFit="1" customWidth="1"/>
    <col min="784" max="784" width="9.44140625" bestFit="1" customWidth="1"/>
    <col min="1025" max="1025" width="11.109375" customWidth="1"/>
    <col min="1026" max="1026" width="10.88671875" customWidth="1"/>
    <col min="1027" max="1027" width="3.109375" customWidth="1"/>
    <col min="1028" max="1028" width="11" customWidth="1"/>
    <col min="1029" max="1029" width="5" customWidth="1"/>
    <col min="1030" max="1030" width="9.6640625" customWidth="1"/>
    <col min="1031" max="1031" width="3.109375" customWidth="1"/>
    <col min="1032" max="1032" width="12.6640625" bestFit="1" customWidth="1"/>
    <col min="1034" max="1034" width="10.44140625" bestFit="1" customWidth="1"/>
    <col min="1036" max="1036" width="9.44140625" bestFit="1" customWidth="1"/>
    <col min="1040" max="1040" width="9.44140625" bestFit="1" customWidth="1"/>
    <col min="1281" max="1281" width="11.109375" customWidth="1"/>
    <col min="1282" max="1282" width="10.88671875" customWidth="1"/>
    <col min="1283" max="1283" width="3.109375" customWidth="1"/>
    <col min="1284" max="1284" width="11" customWidth="1"/>
    <col min="1285" max="1285" width="5" customWidth="1"/>
    <col min="1286" max="1286" width="9.6640625" customWidth="1"/>
    <col min="1287" max="1287" width="3.109375" customWidth="1"/>
    <col min="1288" max="1288" width="12.6640625" bestFit="1" customWidth="1"/>
    <col min="1290" max="1290" width="10.44140625" bestFit="1" customWidth="1"/>
    <col min="1292" max="1292" width="9.44140625" bestFit="1" customWidth="1"/>
    <col min="1296" max="1296" width="9.44140625" bestFit="1" customWidth="1"/>
    <col min="1537" max="1537" width="11.109375" customWidth="1"/>
    <col min="1538" max="1538" width="10.88671875" customWidth="1"/>
    <col min="1539" max="1539" width="3.109375" customWidth="1"/>
    <col min="1540" max="1540" width="11" customWidth="1"/>
    <col min="1541" max="1541" width="5" customWidth="1"/>
    <col min="1542" max="1542" width="9.6640625" customWidth="1"/>
    <col min="1543" max="1543" width="3.109375" customWidth="1"/>
    <col min="1544" max="1544" width="12.6640625" bestFit="1" customWidth="1"/>
    <col min="1546" max="1546" width="10.44140625" bestFit="1" customWidth="1"/>
    <col min="1548" max="1548" width="9.44140625" bestFit="1" customWidth="1"/>
    <col min="1552" max="1552" width="9.44140625" bestFit="1" customWidth="1"/>
    <col min="1793" max="1793" width="11.109375" customWidth="1"/>
    <col min="1794" max="1794" width="10.88671875" customWidth="1"/>
    <col min="1795" max="1795" width="3.109375" customWidth="1"/>
    <col min="1796" max="1796" width="11" customWidth="1"/>
    <col min="1797" max="1797" width="5" customWidth="1"/>
    <col min="1798" max="1798" width="9.6640625" customWidth="1"/>
    <col min="1799" max="1799" width="3.109375" customWidth="1"/>
    <col min="1800" max="1800" width="12.6640625" bestFit="1" customWidth="1"/>
    <col min="1802" max="1802" width="10.44140625" bestFit="1" customWidth="1"/>
    <col min="1804" max="1804" width="9.44140625" bestFit="1" customWidth="1"/>
    <col min="1808" max="1808" width="9.44140625" bestFit="1" customWidth="1"/>
    <col min="2049" max="2049" width="11.109375" customWidth="1"/>
    <col min="2050" max="2050" width="10.88671875" customWidth="1"/>
    <col min="2051" max="2051" width="3.109375" customWidth="1"/>
    <col min="2052" max="2052" width="11" customWidth="1"/>
    <col min="2053" max="2053" width="5" customWidth="1"/>
    <col min="2054" max="2054" width="9.6640625" customWidth="1"/>
    <col min="2055" max="2055" width="3.109375" customWidth="1"/>
    <col min="2056" max="2056" width="12.6640625" bestFit="1" customWidth="1"/>
    <col min="2058" max="2058" width="10.44140625" bestFit="1" customWidth="1"/>
    <col min="2060" max="2060" width="9.44140625" bestFit="1" customWidth="1"/>
    <col min="2064" max="2064" width="9.44140625" bestFit="1" customWidth="1"/>
    <col min="2305" max="2305" width="11.109375" customWidth="1"/>
    <col min="2306" max="2306" width="10.88671875" customWidth="1"/>
    <col min="2307" max="2307" width="3.109375" customWidth="1"/>
    <col min="2308" max="2308" width="11" customWidth="1"/>
    <col min="2309" max="2309" width="5" customWidth="1"/>
    <col min="2310" max="2310" width="9.6640625" customWidth="1"/>
    <col min="2311" max="2311" width="3.109375" customWidth="1"/>
    <col min="2312" max="2312" width="12.6640625" bestFit="1" customWidth="1"/>
    <col min="2314" max="2314" width="10.44140625" bestFit="1" customWidth="1"/>
    <col min="2316" max="2316" width="9.44140625" bestFit="1" customWidth="1"/>
    <col min="2320" max="2320" width="9.44140625" bestFit="1" customWidth="1"/>
    <col min="2561" max="2561" width="11.109375" customWidth="1"/>
    <col min="2562" max="2562" width="10.88671875" customWidth="1"/>
    <col min="2563" max="2563" width="3.109375" customWidth="1"/>
    <col min="2564" max="2564" width="11" customWidth="1"/>
    <col min="2565" max="2565" width="5" customWidth="1"/>
    <col min="2566" max="2566" width="9.6640625" customWidth="1"/>
    <col min="2567" max="2567" width="3.109375" customWidth="1"/>
    <col min="2568" max="2568" width="12.6640625" bestFit="1" customWidth="1"/>
    <col min="2570" max="2570" width="10.44140625" bestFit="1" customWidth="1"/>
    <col min="2572" max="2572" width="9.44140625" bestFit="1" customWidth="1"/>
    <col min="2576" max="2576" width="9.44140625" bestFit="1" customWidth="1"/>
    <col min="2817" max="2817" width="11.109375" customWidth="1"/>
    <col min="2818" max="2818" width="10.88671875" customWidth="1"/>
    <col min="2819" max="2819" width="3.109375" customWidth="1"/>
    <col min="2820" max="2820" width="11" customWidth="1"/>
    <col min="2821" max="2821" width="5" customWidth="1"/>
    <col min="2822" max="2822" width="9.6640625" customWidth="1"/>
    <col min="2823" max="2823" width="3.109375" customWidth="1"/>
    <col min="2824" max="2824" width="12.6640625" bestFit="1" customWidth="1"/>
    <col min="2826" max="2826" width="10.44140625" bestFit="1" customWidth="1"/>
    <col min="2828" max="2828" width="9.44140625" bestFit="1" customWidth="1"/>
    <col min="2832" max="2832" width="9.44140625" bestFit="1" customWidth="1"/>
    <col min="3073" max="3073" width="11.109375" customWidth="1"/>
    <col min="3074" max="3074" width="10.88671875" customWidth="1"/>
    <col min="3075" max="3075" width="3.109375" customWidth="1"/>
    <col min="3076" max="3076" width="11" customWidth="1"/>
    <col min="3077" max="3077" width="5" customWidth="1"/>
    <col min="3078" max="3078" width="9.6640625" customWidth="1"/>
    <col min="3079" max="3079" width="3.109375" customWidth="1"/>
    <col min="3080" max="3080" width="12.6640625" bestFit="1" customWidth="1"/>
    <col min="3082" max="3082" width="10.44140625" bestFit="1" customWidth="1"/>
    <col min="3084" max="3084" width="9.44140625" bestFit="1" customWidth="1"/>
    <col min="3088" max="3088" width="9.44140625" bestFit="1" customWidth="1"/>
    <col min="3329" max="3329" width="11.109375" customWidth="1"/>
    <col min="3330" max="3330" width="10.88671875" customWidth="1"/>
    <col min="3331" max="3331" width="3.109375" customWidth="1"/>
    <col min="3332" max="3332" width="11" customWidth="1"/>
    <col min="3333" max="3333" width="5" customWidth="1"/>
    <col min="3334" max="3334" width="9.6640625" customWidth="1"/>
    <col min="3335" max="3335" width="3.109375" customWidth="1"/>
    <col min="3336" max="3336" width="12.6640625" bestFit="1" customWidth="1"/>
    <col min="3338" max="3338" width="10.44140625" bestFit="1" customWidth="1"/>
    <col min="3340" max="3340" width="9.44140625" bestFit="1" customWidth="1"/>
    <col min="3344" max="3344" width="9.44140625" bestFit="1" customWidth="1"/>
    <col min="3585" max="3585" width="11.109375" customWidth="1"/>
    <col min="3586" max="3586" width="10.88671875" customWidth="1"/>
    <col min="3587" max="3587" width="3.109375" customWidth="1"/>
    <col min="3588" max="3588" width="11" customWidth="1"/>
    <col min="3589" max="3589" width="5" customWidth="1"/>
    <col min="3590" max="3590" width="9.6640625" customWidth="1"/>
    <col min="3591" max="3591" width="3.109375" customWidth="1"/>
    <col min="3592" max="3592" width="12.6640625" bestFit="1" customWidth="1"/>
    <col min="3594" max="3594" width="10.44140625" bestFit="1" customWidth="1"/>
    <col min="3596" max="3596" width="9.44140625" bestFit="1" customWidth="1"/>
    <col min="3600" max="3600" width="9.44140625" bestFit="1" customWidth="1"/>
    <col min="3841" max="3841" width="11.109375" customWidth="1"/>
    <col min="3842" max="3842" width="10.88671875" customWidth="1"/>
    <col min="3843" max="3843" width="3.109375" customWidth="1"/>
    <col min="3844" max="3844" width="11" customWidth="1"/>
    <col min="3845" max="3845" width="5" customWidth="1"/>
    <col min="3846" max="3846" width="9.6640625" customWidth="1"/>
    <col min="3847" max="3847" width="3.109375" customWidth="1"/>
    <col min="3848" max="3848" width="12.6640625" bestFit="1" customWidth="1"/>
    <col min="3850" max="3850" width="10.44140625" bestFit="1" customWidth="1"/>
    <col min="3852" max="3852" width="9.44140625" bestFit="1" customWidth="1"/>
    <col min="3856" max="3856" width="9.44140625" bestFit="1" customWidth="1"/>
    <col min="4097" max="4097" width="11.109375" customWidth="1"/>
    <col min="4098" max="4098" width="10.88671875" customWidth="1"/>
    <col min="4099" max="4099" width="3.109375" customWidth="1"/>
    <col min="4100" max="4100" width="11" customWidth="1"/>
    <col min="4101" max="4101" width="5" customWidth="1"/>
    <col min="4102" max="4102" width="9.6640625" customWidth="1"/>
    <col min="4103" max="4103" width="3.109375" customWidth="1"/>
    <col min="4104" max="4104" width="12.6640625" bestFit="1" customWidth="1"/>
    <col min="4106" max="4106" width="10.44140625" bestFit="1" customWidth="1"/>
    <col min="4108" max="4108" width="9.44140625" bestFit="1" customWidth="1"/>
    <col min="4112" max="4112" width="9.44140625" bestFit="1" customWidth="1"/>
    <col min="4353" max="4353" width="11.109375" customWidth="1"/>
    <col min="4354" max="4354" width="10.88671875" customWidth="1"/>
    <col min="4355" max="4355" width="3.109375" customWidth="1"/>
    <col min="4356" max="4356" width="11" customWidth="1"/>
    <col min="4357" max="4357" width="5" customWidth="1"/>
    <col min="4358" max="4358" width="9.6640625" customWidth="1"/>
    <col min="4359" max="4359" width="3.109375" customWidth="1"/>
    <col min="4360" max="4360" width="12.6640625" bestFit="1" customWidth="1"/>
    <col min="4362" max="4362" width="10.44140625" bestFit="1" customWidth="1"/>
    <col min="4364" max="4364" width="9.44140625" bestFit="1" customWidth="1"/>
    <col min="4368" max="4368" width="9.44140625" bestFit="1" customWidth="1"/>
    <col min="4609" max="4609" width="11.109375" customWidth="1"/>
    <col min="4610" max="4610" width="10.88671875" customWidth="1"/>
    <col min="4611" max="4611" width="3.109375" customWidth="1"/>
    <col min="4612" max="4612" width="11" customWidth="1"/>
    <col min="4613" max="4613" width="5" customWidth="1"/>
    <col min="4614" max="4614" width="9.6640625" customWidth="1"/>
    <col min="4615" max="4615" width="3.109375" customWidth="1"/>
    <col min="4616" max="4616" width="12.6640625" bestFit="1" customWidth="1"/>
    <col min="4618" max="4618" width="10.44140625" bestFit="1" customWidth="1"/>
    <col min="4620" max="4620" width="9.44140625" bestFit="1" customWidth="1"/>
    <col min="4624" max="4624" width="9.44140625" bestFit="1" customWidth="1"/>
    <col min="4865" max="4865" width="11.109375" customWidth="1"/>
    <col min="4866" max="4866" width="10.88671875" customWidth="1"/>
    <col min="4867" max="4867" width="3.109375" customWidth="1"/>
    <col min="4868" max="4868" width="11" customWidth="1"/>
    <col min="4869" max="4869" width="5" customWidth="1"/>
    <col min="4870" max="4870" width="9.6640625" customWidth="1"/>
    <col min="4871" max="4871" width="3.109375" customWidth="1"/>
    <col min="4872" max="4872" width="12.6640625" bestFit="1" customWidth="1"/>
    <col min="4874" max="4874" width="10.44140625" bestFit="1" customWidth="1"/>
    <col min="4876" max="4876" width="9.44140625" bestFit="1" customWidth="1"/>
    <col min="4880" max="4880" width="9.44140625" bestFit="1" customWidth="1"/>
    <col min="5121" max="5121" width="11.109375" customWidth="1"/>
    <col min="5122" max="5122" width="10.88671875" customWidth="1"/>
    <col min="5123" max="5123" width="3.109375" customWidth="1"/>
    <col min="5124" max="5124" width="11" customWidth="1"/>
    <col min="5125" max="5125" width="5" customWidth="1"/>
    <col min="5126" max="5126" width="9.6640625" customWidth="1"/>
    <col min="5127" max="5127" width="3.109375" customWidth="1"/>
    <col min="5128" max="5128" width="12.6640625" bestFit="1" customWidth="1"/>
    <col min="5130" max="5130" width="10.44140625" bestFit="1" customWidth="1"/>
    <col min="5132" max="5132" width="9.44140625" bestFit="1" customWidth="1"/>
    <col min="5136" max="5136" width="9.44140625" bestFit="1" customWidth="1"/>
    <col min="5377" max="5377" width="11.109375" customWidth="1"/>
    <col min="5378" max="5378" width="10.88671875" customWidth="1"/>
    <col min="5379" max="5379" width="3.109375" customWidth="1"/>
    <col min="5380" max="5380" width="11" customWidth="1"/>
    <col min="5381" max="5381" width="5" customWidth="1"/>
    <col min="5382" max="5382" width="9.6640625" customWidth="1"/>
    <col min="5383" max="5383" width="3.109375" customWidth="1"/>
    <col min="5384" max="5384" width="12.6640625" bestFit="1" customWidth="1"/>
    <col min="5386" max="5386" width="10.44140625" bestFit="1" customWidth="1"/>
    <col min="5388" max="5388" width="9.44140625" bestFit="1" customWidth="1"/>
    <col min="5392" max="5392" width="9.44140625" bestFit="1" customWidth="1"/>
    <col min="5633" max="5633" width="11.109375" customWidth="1"/>
    <col min="5634" max="5634" width="10.88671875" customWidth="1"/>
    <col min="5635" max="5635" width="3.109375" customWidth="1"/>
    <col min="5636" max="5636" width="11" customWidth="1"/>
    <col min="5637" max="5637" width="5" customWidth="1"/>
    <col min="5638" max="5638" width="9.6640625" customWidth="1"/>
    <col min="5639" max="5639" width="3.109375" customWidth="1"/>
    <col min="5640" max="5640" width="12.6640625" bestFit="1" customWidth="1"/>
    <col min="5642" max="5642" width="10.44140625" bestFit="1" customWidth="1"/>
    <col min="5644" max="5644" width="9.44140625" bestFit="1" customWidth="1"/>
    <col min="5648" max="5648" width="9.44140625" bestFit="1" customWidth="1"/>
    <col min="5889" max="5889" width="11.109375" customWidth="1"/>
    <col min="5890" max="5890" width="10.88671875" customWidth="1"/>
    <col min="5891" max="5891" width="3.109375" customWidth="1"/>
    <col min="5892" max="5892" width="11" customWidth="1"/>
    <col min="5893" max="5893" width="5" customWidth="1"/>
    <col min="5894" max="5894" width="9.6640625" customWidth="1"/>
    <col min="5895" max="5895" width="3.109375" customWidth="1"/>
    <col min="5896" max="5896" width="12.6640625" bestFit="1" customWidth="1"/>
    <col min="5898" max="5898" width="10.44140625" bestFit="1" customWidth="1"/>
    <col min="5900" max="5900" width="9.44140625" bestFit="1" customWidth="1"/>
    <col min="5904" max="5904" width="9.44140625" bestFit="1" customWidth="1"/>
    <col min="6145" max="6145" width="11.109375" customWidth="1"/>
    <col min="6146" max="6146" width="10.88671875" customWidth="1"/>
    <col min="6147" max="6147" width="3.109375" customWidth="1"/>
    <col min="6148" max="6148" width="11" customWidth="1"/>
    <col min="6149" max="6149" width="5" customWidth="1"/>
    <col min="6150" max="6150" width="9.6640625" customWidth="1"/>
    <col min="6151" max="6151" width="3.109375" customWidth="1"/>
    <col min="6152" max="6152" width="12.6640625" bestFit="1" customWidth="1"/>
    <col min="6154" max="6154" width="10.44140625" bestFit="1" customWidth="1"/>
    <col min="6156" max="6156" width="9.44140625" bestFit="1" customWidth="1"/>
    <col min="6160" max="6160" width="9.44140625" bestFit="1" customWidth="1"/>
    <col min="6401" max="6401" width="11.109375" customWidth="1"/>
    <col min="6402" max="6402" width="10.88671875" customWidth="1"/>
    <col min="6403" max="6403" width="3.109375" customWidth="1"/>
    <col min="6404" max="6404" width="11" customWidth="1"/>
    <col min="6405" max="6405" width="5" customWidth="1"/>
    <col min="6406" max="6406" width="9.6640625" customWidth="1"/>
    <col min="6407" max="6407" width="3.109375" customWidth="1"/>
    <col min="6408" max="6408" width="12.6640625" bestFit="1" customWidth="1"/>
    <col min="6410" max="6410" width="10.44140625" bestFit="1" customWidth="1"/>
    <col min="6412" max="6412" width="9.44140625" bestFit="1" customWidth="1"/>
    <col min="6416" max="6416" width="9.44140625" bestFit="1" customWidth="1"/>
    <col min="6657" max="6657" width="11.109375" customWidth="1"/>
    <col min="6658" max="6658" width="10.88671875" customWidth="1"/>
    <col min="6659" max="6659" width="3.109375" customWidth="1"/>
    <col min="6660" max="6660" width="11" customWidth="1"/>
    <col min="6661" max="6661" width="5" customWidth="1"/>
    <col min="6662" max="6662" width="9.6640625" customWidth="1"/>
    <col min="6663" max="6663" width="3.109375" customWidth="1"/>
    <col min="6664" max="6664" width="12.6640625" bestFit="1" customWidth="1"/>
    <col min="6666" max="6666" width="10.44140625" bestFit="1" customWidth="1"/>
    <col min="6668" max="6668" width="9.44140625" bestFit="1" customWidth="1"/>
    <col min="6672" max="6672" width="9.44140625" bestFit="1" customWidth="1"/>
    <col min="6913" max="6913" width="11.109375" customWidth="1"/>
    <col min="6914" max="6914" width="10.88671875" customWidth="1"/>
    <col min="6915" max="6915" width="3.109375" customWidth="1"/>
    <col min="6916" max="6916" width="11" customWidth="1"/>
    <col min="6917" max="6917" width="5" customWidth="1"/>
    <col min="6918" max="6918" width="9.6640625" customWidth="1"/>
    <col min="6919" max="6919" width="3.109375" customWidth="1"/>
    <col min="6920" max="6920" width="12.6640625" bestFit="1" customWidth="1"/>
    <col min="6922" max="6922" width="10.44140625" bestFit="1" customWidth="1"/>
    <col min="6924" max="6924" width="9.44140625" bestFit="1" customWidth="1"/>
    <col min="6928" max="6928" width="9.44140625" bestFit="1" customWidth="1"/>
    <col min="7169" max="7169" width="11.109375" customWidth="1"/>
    <col min="7170" max="7170" width="10.88671875" customWidth="1"/>
    <col min="7171" max="7171" width="3.109375" customWidth="1"/>
    <col min="7172" max="7172" width="11" customWidth="1"/>
    <col min="7173" max="7173" width="5" customWidth="1"/>
    <col min="7174" max="7174" width="9.6640625" customWidth="1"/>
    <col min="7175" max="7175" width="3.109375" customWidth="1"/>
    <col min="7176" max="7176" width="12.6640625" bestFit="1" customWidth="1"/>
    <col min="7178" max="7178" width="10.44140625" bestFit="1" customWidth="1"/>
    <col min="7180" max="7180" width="9.44140625" bestFit="1" customWidth="1"/>
    <col min="7184" max="7184" width="9.44140625" bestFit="1" customWidth="1"/>
    <col min="7425" max="7425" width="11.109375" customWidth="1"/>
    <col min="7426" max="7426" width="10.88671875" customWidth="1"/>
    <col min="7427" max="7427" width="3.109375" customWidth="1"/>
    <col min="7428" max="7428" width="11" customWidth="1"/>
    <col min="7429" max="7429" width="5" customWidth="1"/>
    <col min="7430" max="7430" width="9.6640625" customWidth="1"/>
    <col min="7431" max="7431" width="3.109375" customWidth="1"/>
    <col min="7432" max="7432" width="12.6640625" bestFit="1" customWidth="1"/>
    <col min="7434" max="7434" width="10.44140625" bestFit="1" customWidth="1"/>
    <col min="7436" max="7436" width="9.44140625" bestFit="1" customWidth="1"/>
    <col min="7440" max="7440" width="9.44140625" bestFit="1" customWidth="1"/>
    <col min="7681" max="7681" width="11.109375" customWidth="1"/>
    <col min="7682" max="7682" width="10.88671875" customWidth="1"/>
    <col min="7683" max="7683" width="3.109375" customWidth="1"/>
    <col min="7684" max="7684" width="11" customWidth="1"/>
    <col min="7685" max="7685" width="5" customWidth="1"/>
    <col min="7686" max="7686" width="9.6640625" customWidth="1"/>
    <col min="7687" max="7687" width="3.109375" customWidth="1"/>
    <col min="7688" max="7688" width="12.6640625" bestFit="1" customWidth="1"/>
    <col min="7690" max="7690" width="10.44140625" bestFit="1" customWidth="1"/>
    <col min="7692" max="7692" width="9.44140625" bestFit="1" customWidth="1"/>
    <col min="7696" max="7696" width="9.44140625" bestFit="1" customWidth="1"/>
    <col min="7937" max="7937" width="11.109375" customWidth="1"/>
    <col min="7938" max="7938" width="10.88671875" customWidth="1"/>
    <col min="7939" max="7939" width="3.109375" customWidth="1"/>
    <col min="7940" max="7940" width="11" customWidth="1"/>
    <col min="7941" max="7941" width="5" customWidth="1"/>
    <col min="7942" max="7942" width="9.6640625" customWidth="1"/>
    <col min="7943" max="7943" width="3.109375" customWidth="1"/>
    <col min="7944" max="7944" width="12.6640625" bestFit="1" customWidth="1"/>
    <col min="7946" max="7946" width="10.44140625" bestFit="1" customWidth="1"/>
    <col min="7948" max="7948" width="9.44140625" bestFit="1" customWidth="1"/>
    <col min="7952" max="7952" width="9.44140625" bestFit="1" customWidth="1"/>
    <col min="8193" max="8193" width="11.109375" customWidth="1"/>
    <col min="8194" max="8194" width="10.88671875" customWidth="1"/>
    <col min="8195" max="8195" width="3.109375" customWidth="1"/>
    <col min="8196" max="8196" width="11" customWidth="1"/>
    <col min="8197" max="8197" width="5" customWidth="1"/>
    <col min="8198" max="8198" width="9.6640625" customWidth="1"/>
    <col min="8199" max="8199" width="3.109375" customWidth="1"/>
    <col min="8200" max="8200" width="12.6640625" bestFit="1" customWidth="1"/>
    <col min="8202" max="8202" width="10.44140625" bestFit="1" customWidth="1"/>
    <col min="8204" max="8204" width="9.44140625" bestFit="1" customWidth="1"/>
    <col min="8208" max="8208" width="9.44140625" bestFit="1" customWidth="1"/>
    <col min="8449" max="8449" width="11.109375" customWidth="1"/>
    <col min="8450" max="8450" width="10.88671875" customWidth="1"/>
    <col min="8451" max="8451" width="3.109375" customWidth="1"/>
    <col min="8452" max="8452" width="11" customWidth="1"/>
    <col min="8453" max="8453" width="5" customWidth="1"/>
    <col min="8454" max="8454" width="9.6640625" customWidth="1"/>
    <col min="8455" max="8455" width="3.109375" customWidth="1"/>
    <col min="8456" max="8456" width="12.6640625" bestFit="1" customWidth="1"/>
    <col min="8458" max="8458" width="10.44140625" bestFit="1" customWidth="1"/>
    <col min="8460" max="8460" width="9.44140625" bestFit="1" customWidth="1"/>
    <col min="8464" max="8464" width="9.44140625" bestFit="1" customWidth="1"/>
    <col min="8705" max="8705" width="11.109375" customWidth="1"/>
    <col min="8706" max="8706" width="10.88671875" customWidth="1"/>
    <col min="8707" max="8707" width="3.109375" customWidth="1"/>
    <col min="8708" max="8708" width="11" customWidth="1"/>
    <col min="8709" max="8709" width="5" customWidth="1"/>
    <col min="8710" max="8710" width="9.6640625" customWidth="1"/>
    <col min="8711" max="8711" width="3.109375" customWidth="1"/>
    <col min="8712" max="8712" width="12.6640625" bestFit="1" customWidth="1"/>
    <col min="8714" max="8714" width="10.44140625" bestFit="1" customWidth="1"/>
    <col min="8716" max="8716" width="9.44140625" bestFit="1" customWidth="1"/>
    <col min="8720" max="8720" width="9.44140625" bestFit="1" customWidth="1"/>
    <col min="8961" max="8961" width="11.109375" customWidth="1"/>
    <col min="8962" max="8962" width="10.88671875" customWidth="1"/>
    <col min="8963" max="8963" width="3.109375" customWidth="1"/>
    <col min="8964" max="8964" width="11" customWidth="1"/>
    <col min="8965" max="8965" width="5" customWidth="1"/>
    <col min="8966" max="8966" width="9.6640625" customWidth="1"/>
    <col min="8967" max="8967" width="3.109375" customWidth="1"/>
    <col min="8968" max="8968" width="12.6640625" bestFit="1" customWidth="1"/>
    <col min="8970" max="8970" width="10.44140625" bestFit="1" customWidth="1"/>
    <col min="8972" max="8972" width="9.44140625" bestFit="1" customWidth="1"/>
    <col min="8976" max="8976" width="9.44140625" bestFit="1" customWidth="1"/>
    <col min="9217" max="9217" width="11.109375" customWidth="1"/>
    <col min="9218" max="9218" width="10.88671875" customWidth="1"/>
    <col min="9219" max="9219" width="3.109375" customWidth="1"/>
    <col min="9220" max="9220" width="11" customWidth="1"/>
    <col min="9221" max="9221" width="5" customWidth="1"/>
    <col min="9222" max="9222" width="9.6640625" customWidth="1"/>
    <col min="9223" max="9223" width="3.109375" customWidth="1"/>
    <col min="9224" max="9224" width="12.6640625" bestFit="1" customWidth="1"/>
    <col min="9226" max="9226" width="10.44140625" bestFit="1" customWidth="1"/>
    <col min="9228" max="9228" width="9.44140625" bestFit="1" customWidth="1"/>
    <col min="9232" max="9232" width="9.44140625" bestFit="1" customWidth="1"/>
    <col min="9473" max="9473" width="11.109375" customWidth="1"/>
    <col min="9474" max="9474" width="10.88671875" customWidth="1"/>
    <col min="9475" max="9475" width="3.109375" customWidth="1"/>
    <col min="9476" max="9476" width="11" customWidth="1"/>
    <col min="9477" max="9477" width="5" customWidth="1"/>
    <col min="9478" max="9478" width="9.6640625" customWidth="1"/>
    <col min="9479" max="9479" width="3.109375" customWidth="1"/>
    <col min="9480" max="9480" width="12.6640625" bestFit="1" customWidth="1"/>
    <col min="9482" max="9482" width="10.44140625" bestFit="1" customWidth="1"/>
    <col min="9484" max="9484" width="9.44140625" bestFit="1" customWidth="1"/>
    <col min="9488" max="9488" width="9.44140625" bestFit="1" customWidth="1"/>
    <col min="9729" max="9729" width="11.109375" customWidth="1"/>
    <col min="9730" max="9730" width="10.88671875" customWidth="1"/>
    <col min="9731" max="9731" width="3.109375" customWidth="1"/>
    <col min="9732" max="9732" width="11" customWidth="1"/>
    <col min="9733" max="9733" width="5" customWidth="1"/>
    <col min="9734" max="9734" width="9.6640625" customWidth="1"/>
    <col min="9735" max="9735" width="3.109375" customWidth="1"/>
    <col min="9736" max="9736" width="12.6640625" bestFit="1" customWidth="1"/>
    <col min="9738" max="9738" width="10.44140625" bestFit="1" customWidth="1"/>
    <col min="9740" max="9740" width="9.44140625" bestFit="1" customWidth="1"/>
    <col min="9744" max="9744" width="9.44140625" bestFit="1" customWidth="1"/>
    <col min="9985" max="9985" width="11.109375" customWidth="1"/>
    <col min="9986" max="9986" width="10.88671875" customWidth="1"/>
    <col min="9987" max="9987" width="3.109375" customWidth="1"/>
    <col min="9988" max="9988" width="11" customWidth="1"/>
    <col min="9989" max="9989" width="5" customWidth="1"/>
    <col min="9990" max="9990" width="9.6640625" customWidth="1"/>
    <col min="9991" max="9991" width="3.109375" customWidth="1"/>
    <col min="9992" max="9992" width="12.6640625" bestFit="1" customWidth="1"/>
    <col min="9994" max="9994" width="10.44140625" bestFit="1" customWidth="1"/>
    <col min="9996" max="9996" width="9.44140625" bestFit="1" customWidth="1"/>
    <col min="10000" max="10000" width="9.44140625" bestFit="1" customWidth="1"/>
    <col min="10241" max="10241" width="11.109375" customWidth="1"/>
    <col min="10242" max="10242" width="10.88671875" customWidth="1"/>
    <col min="10243" max="10243" width="3.109375" customWidth="1"/>
    <col min="10244" max="10244" width="11" customWidth="1"/>
    <col min="10245" max="10245" width="5" customWidth="1"/>
    <col min="10246" max="10246" width="9.6640625" customWidth="1"/>
    <col min="10247" max="10247" width="3.109375" customWidth="1"/>
    <col min="10248" max="10248" width="12.6640625" bestFit="1" customWidth="1"/>
    <col min="10250" max="10250" width="10.44140625" bestFit="1" customWidth="1"/>
    <col min="10252" max="10252" width="9.44140625" bestFit="1" customWidth="1"/>
    <col min="10256" max="10256" width="9.44140625" bestFit="1" customWidth="1"/>
    <col min="10497" max="10497" width="11.109375" customWidth="1"/>
    <col min="10498" max="10498" width="10.88671875" customWidth="1"/>
    <col min="10499" max="10499" width="3.109375" customWidth="1"/>
    <col min="10500" max="10500" width="11" customWidth="1"/>
    <col min="10501" max="10501" width="5" customWidth="1"/>
    <col min="10502" max="10502" width="9.6640625" customWidth="1"/>
    <col min="10503" max="10503" width="3.109375" customWidth="1"/>
    <col min="10504" max="10504" width="12.6640625" bestFit="1" customWidth="1"/>
    <col min="10506" max="10506" width="10.44140625" bestFit="1" customWidth="1"/>
    <col min="10508" max="10508" width="9.44140625" bestFit="1" customWidth="1"/>
    <col min="10512" max="10512" width="9.44140625" bestFit="1" customWidth="1"/>
    <col min="10753" max="10753" width="11.109375" customWidth="1"/>
    <col min="10754" max="10754" width="10.88671875" customWidth="1"/>
    <col min="10755" max="10755" width="3.109375" customWidth="1"/>
    <col min="10756" max="10756" width="11" customWidth="1"/>
    <col min="10757" max="10757" width="5" customWidth="1"/>
    <col min="10758" max="10758" width="9.6640625" customWidth="1"/>
    <col min="10759" max="10759" width="3.109375" customWidth="1"/>
    <col min="10760" max="10760" width="12.6640625" bestFit="1" customWidth="1"/>
    <col min="10762" max="10762" width="10.44140625" bestFit="1" customWidth="1"/>
    <col min="10764" max="10764" width="9.44140625" bestFit="1" customWidth="1"/>
    <col min="10768" max="10768" width="9.44140625" bestFit="1" customWidth="1"/>
    <col min="11009" max="11009" width="11.109375" customWidth="1"/>
    <col min="11010" max="11010" width="10.88671875" customWidth="1"/>
    <col min="11011" max="11011" width="3.109375" customWidth="1"/>
    <col min="11012" max="11012" width="11" customWidth="1"/>
    <col min="11013" max="11013" width="5" customWidth="1"/>
    <col min="11014" max="11014" width="9.6640625" customWidth="1"/>
    <col min="11015" max="11015" width="3.109375" customWidth="1"/>
    <col min="11016" max="11016" width="12.6640625" bestFit="1" customWidth="1"/>
    <col min="11018" max="11018" width="10.44140625" bestFit="1" customWidth="1"/>
    <col min="11020" max="11020" width="9.44140625" bestFit="1" customWidth="1"/>
    <col min="11024" max="11024" width="9.44140625" bestFit="1" customWidth="1"/>
    <col min="11265" max="11265" width="11.109375" customWidth="1"/>
    <col min="11266" max="11266" width="10.88671875" customWidth="1"/>
    <col min="11267" max="11267" width="3.109375" customWidth="1"/>
    <col min="11268" max="11268" width="11" customWidth="1"/>
    <col min="11269" max="11269" width="5" customWidth="1"/>
    <col min="11270" max="11270" width="9.6640625" customWidth="1"/>
    <col min="11271" max="11271" width="3.109375" customWidth="1"/>
    <col min="11272" max="11272" width="12.6640625" bestFit="1" customWidth="1"/>
    <col min="11274" max="11274" width="10.44140625" bestFit="1" customWidth="1"/>
    <col min="11276" max="11276" width="9.44140625" bestFit="1" customWidth="1"/>
    <col min="11280" max="11280" width="9.44140625" bestFit="1" customWidth="1"/>
    <col min="11521" max="11521" width="11.109375" customWidth="1"/>
    <col min="11522" max="11522" width="10.88671875" customWidth="1"/>
    <col min="11523" max="11523" width="3.109375" customWidth="1"/>
    <col min="11524" max="11524" width="11" customWidth="1"/>
    <col min="11525" max="11525" width="5" customWidth="1"/>
    <col min="11526" max="11526" width="9.6640625" customWidth="1"/>
    <col min="11527" max="11527" width="3.109375" customWidth="1"/>
    <col min="11528" max="11528" width="12.6640625" bestFit="1" customWidth="1"/>
    <col min="11530" max="11530" width="10.44140625" bestFit="1" customWidth="1"/>
    <col min="11532" max="11532" width="9.44140625" bestFit="1" customWidth="1"/>
    <col min="11536" max="11536" width="9.44140625" bestFit="1" customWidth="1"/>
    <col min="11777" max="11777" width="11.109375" customWidth="1"/>
    <col min="11778" max="11778" width="10.88671875" customWidth="1"/>
    <col min="11779" max="11779" width="3.109375" customWidth="1"/>
    <col min="11780" max="11780" width="11" customWidth="1"/>
    <col min="11781" max="11781" width="5" customWidth="1"/>
    <col min="11782" max="11782" width="9.6640625" customWidth="1"/>
    <col min="11783" max="11783" width="3.109375" customWidth="1"/>
    <col min="11784" max="11784" width="12.6640625" bestFit="1" customWidth="1"/>
    <col min="11786" max="11786" width="10.44140625" bestFit="1" customWidth="1"/>
    <col min="11788" max="11788" width="9.44140625" bestFit="1" customWidth="1"/>
    <col min="11792" max="11792" width="9.44140625" bestFit="1" customWidth="1"/>
    <col min="12033" max="12033" width="11.109375" customWidth="1"/>
    <col min="12034" max="12034" width="10.88671875" customWidth="1"/>
    <col min="12035" max="12035" width="3.109375" customWidth="1"/>
    <col min="12036" max="12036" width="11" customWidth="1"/>
    <col min="12037" max="12037" width="5" customWidth="1"/>
    <col min="12038" max="12038" width="9.6640625" customWidth="1"/>
    <col min="12039" max="12039" width="3.109375" customWidth="1"/>
    <col min="12040" max="12040" width="12.6640625" bestFit="1" customWidth="1"/>
    <col min="12042" max="12042" width="10.44140625" bestFit="1" customWidth="1"/>
    <col min="12044" max="12044" width="9.44140625" bestFit="1" customWidth="1"/>
    <col min="12048" max="12048" width="9.44140625" bestFit="1" customWidth="1"/>
    <col min="12289" max="12289" width="11.109375" customWidth="1"/>
    <col min="12290" max="12290" width="10.88671875" customWidth="1"/>
    <col min="12291" max="12291" width="3.109375" customWidth="1"/>
    <col min="12292" max="12292" width="11" customWidth="1"/>
    <col min="12293" max="12293" width="5" customWidth="1"/>
    <col min="12294" max="12294" width="9.6640625" customWidth="1"/>
    <col min="12295" max="12295" width="3.109375" customWidth="1"/>
    <col min="12296" max="12296" width="12.6640625" bestFit="1" customWidth="1"/>
    <col min="12298" max="12298" width="10.44140625" bestFit="1" customWidth="1"/>
    <col min="12300" max="12300" width="9.44140625" bestFit="1" customWidth="1"/>
    <col min="12304" max="12304" width="9.44140625" bestFit="1" customWidth="1"/>
    <col min="12545" max="12545" width="11.109375" customWidth="1"/>
    <col min="12546" max="12546" width="10.88671875" customWidth="1"/>
    <col min="12547" max="12547" width="3.109375" customWidth="1"/>
    <col min="12548" max="12548" width="11" customWidth="1"/>
    <col min="12549" max="12549" width="5" customWidth="1"/>
    <col min="12550" max="12550" width="9.6640625" customWidth="1"/>
    <col min="12551" max="12551" width="3.109375" customWidth="1"/>
    <col min="12552" max="12552" width="12.6640625" bestFit="1" customWidth="1"/>
    <col min="12554" max="12554" width="10.44140625" bestFit="1" customWidth="1"/>
    <col min="12556" max="12556" width="9.44140625" bestFit="1" customWidth="1"/>
    <col min="12560" max="12560" width="9.44140625" bestFit="1" customWidth="1"/>
    <col min="12801" max="12801" width="11.109375" customWidth="1"/>
    <col min="12802" max="12802" width="10.88671875" customWidth="1"/>
    <col min="12803" max="12803" width="3.109375" customWidth="1"/>
    <col min="12804" max="12804" width="11" customWidth="1"/>
    <col min="12805" max="12805" width="5" customWidth="1"/>
    <col min="12806" max="12806" width="9.6640625" customWidth="1"/>
    <col min="12807" max="12807" width="3.109375" customWidth="1"/>
    <col min="12808" max="12808" width="12.6640625" bestFit="1" customWidth="1"/>
    <col min="12810" max="12810" width="10.44140625" bestFit="1" customWidth="1"/>
    <col min="12812" max="12812" width="9.44140625" bestFit="1" customWidth="1"/>
    <col min="12816" max="12816" width="9.44140625" bestFit="1" customWidth="1"/>
    <col min="13057" max="13057" width="11.109375" customWidth="1"/>
    <col min="13058" max="13058" width="10.88671875" customWidth="1"/>
    <col min="13059" max="13059" width="3.109375" customWidth="1"/>
    <col min="13060" max="13060" width="11" customWidth="1"/>
    <col min="13061" max="13061" width="5" customWidth="1"/>
    <col min="13062" max="13062" width="9.6640625" customWidth="1"/>
    <col min="13063" max="13063" width="3.109375" customWidth="1"/>
    <col min="13064" max="13064" width="12.6640625" bestFit="1" customWidth="1"/>
    <col min="13066" max="13066" width="10.44140625" bestFit="1" customWidth="1"/>
    <col min="13068" max="13068" width="9.44140625" bestFit="1" customWidth="1"/>
    <col min="13072" max="13072" width="9.44140625" bestFit="1" customWidth="1"/>
    <col min="13313" max="13313" width="11.109375" customWidth="1"/>
    <col min="13314" max="13314" width="10.88671875" customWidth="1"/>
    <col min="13315" max="13315" width="3.109375" customWidth="1"/>
    <col min="13316" max="13316" width="11" customWidth="1"/>
    <col min="13317" max="13317" width="5" customWidth="1"/>
    <col min="13318" max="13318" width="9.6640625" customWidth="1"/>
    <col min="13319" max="13319" width="3.109375" customWidth="1"/>
    <col min="13320" max="13320" width="12.6640625" bestFit="1" customWidth="1"/>
    <col min="13322" max="13322" width="10.44140625" bestFit="1" customWidth="1"/>
    <col min="13324" max="13324" width="9.44140625" bestFit="1" customWidth="1"/>
    <col min="13328" max="13328" width="9.44140625" bestFit="1" customWidth="1"/>
    <col min="13569" max="13569" width="11.109375" customWidth="1"/>
    <col min="13570" max="13570" width="10.88671875" customWidth="1"/>
    <col min="13571" max="13571" width="3.109375" customWidth="1"/>
    <col min="13572" max="13572" width="11" customWidth="1"/>
    <col min="13573" max="13573" width="5" customWidth="1"/>
    <col min="13574" max="13574" width="9.6640625" customWidth="1"/>
    <col min="13575" max="13575" width="3.109375" customWidth="1"/>
    <col min="13576" max="13576" width="12.6640625" bestFit="1" customWidth="1"/>
    <col min="13578" max="13578" width="10.44140625" bestFit="1" customWidth="1"/>
    <col min="13580" max="13580" width="9.44140625" bestFit="1" customWidth="1"/>
    <col min="13584" max="13584" width="9.44140625" bestFit="1" customWidth="1"/>
    <col min="13825" max="13825" width="11.109375" customWidth="1"/>
    <col min="13826" max="13826" width="10.88671875" customWidth="1"/>
    <col min="13827" max="13827" width="3.109375" customWidth="1"/>
    <col min="13828" max="13828" width="11" customWidth="1"/>
    <col min="13829" max="13829" width="5" customWidth="1"/>
    <col min="13830" max="13830" width="9.6640625" customWidth="1"/>
    <col min="13831" max="13831" width="3.109375" customWidth="1"/>
    <col min="13832" max="13832" width="12.6640625" bestFit="1" customWidth="1"/>
    <col min="13834" max="13834" width="10.44140625" bestFit="1" customWidth="1"/>
    <col min="13836" max="13836" width="9.44140625" bestFit="1" customWidth="1"/>
    <col min="13840" max="13840" width="9.44140625" bestFit="1" customWidth="1"/>
    <col min="14081" max="14081" width="11.109375" customWidth="1"/>
    <col min="14082" max="14082" width="10.88671875" customWidth="1"/>
    <col min="14083" max="14083" width="3.109375" customWidth="1"/>
    <col min="14084" max="14084" width="11" customWidth="1"/>
    <col min="14085" max="14085" width="5" customWidth="1"/>
    <col min="14086" max="14086" width="9.6640625" customWidth="1"/>
    <col min="14087" max="14087" width="3.109375" customWidth="1"/>
    <col min="14088" max="14088" width="12.6640625" bestFit="1" customWidth="1"/>
    <col min="14090" max="14090" width="10.44140625" bestFit="1" customWidth="1"/>
    <col min="14092" max="14092" width="9.44140625" bestFit="1" customWidth="1"/>
    <col min="14096" max="14096" width="9.44140625" bestFit="1" customWidth="1"/>
    <col min="14337" max="14337" width="11.109375" customWidth="1"/>
    <col min="14338" max="14338" width="10.88671875" customWidth="1"/>
    <col min="14339" max="14339" width="3.109375" customWidth="1"/>
    <col min="14340" max="14340" width="11" customWidth="1"/>
    <col min="14341" max="14341" width="5" customWidth="1"/>
    <col min="14342" max="14342" width="9.6640625" customWidth="1"/>
    <col min="14343" max="14343" width="3.109375" customWidth="1"/>
    <col min="14344" max="14344" width="12.6640625" bestFit="1" customWidth="1"/>
    <col min="14346" max="14346" width="10.44140625" bestFit="1" customWidth="1"/>
    <col min="14348" max="14348" width="9.44140625" bestFit="1" customWidth="1"/>
    <col min="14352" max="14352" width="9.44140625" bestFit="1" customWidth="1"/>
    <col min="14593" max="14593" width="11.109375" customWidth="1"/>
    <col min="14594" max="14594" width="10.88671875" customWidth="1"/>
    <col min="14595" max="14595" width="3.109375" customWidth="1"/>
    <col min="14596" max="14596" width="11" customWidth="1"/>
    <col min="14597" max="14597" width="5" customWidth="1"/>
    <col min="14598" max="14598" width="9.6640625" customWidth="1"/>
    <col min="14599" max="14599" width="3.109375" customWidth="1"/>
    <col min="14600" max="14600" width="12.6640625" bestFit="1" customWidth="1"/>
    <col min="14602" max="14602" width="10.44140625" bestFit="1" customWidth="1"/>
    <col min="14604" max="14604" width="9.44140625" bestFit="1" customWidth="1"/>
    <col min="14608" max="14608" width="9.44140625" bestFit="1" customWidth="1"/>
    <col min="14849" max="14849" width="11.109375" customWidth="1"/>
    <col min="14850" max="14850" width="10.88671875" customWidth="1"/>
    <col min="14851" max="14851" width="3.109375" customWidth="1"/>
    <col min="14852" max="14852" width="11" customWidth="1"/>
    <col min="14853" max="14853" width="5" customWidth="1"/>
    <col min="14854" max="14854" width="9.6640625" customWidth="1"/>
    <col min="14855" max="14855" width="3.109375" customWidth="1"/>
    <col min="14856" max="14856" width="12.6640625" bestFit="1" customWidth="1"/>
    <col min="14858" max="14858" width="10.44140625" bestFit="1" customWidth="1"/>
    <col min="14860" max="14860" width="9.44140625" bestFit="1" customWidth="1"/>
    <col min="14864" max="14864" width="9.44140625" bestFit="1" customWidth="1"/>
    <col min="15105" max="15105" width="11.109375" customWidth="1"/>
    <col min="15106" max="15106" width="10.88671875" customWidth="1"/>
    <col min="15107" max="15107" width="3.109375" customWidth="1"/>
    <col min="15108" max="15108" width="11" customWidth="1"/>
    <col min="15109" max="15109" width="5" customWidth="1"/>
    <col min="15110" max="15110" width="9.6640625" customWidth="1"/>
    <col min="15111" max="15111" width="3.109375" customWidth="1"/>
    <col min="15112" max="15112" width="12.6640625" bestFit="1" customWidth="1"/>
    <col min="15114" max="15114" width="10.44140625" bestFit="1" customWidth="1"/>
    <col min="15116" max="15116" width="9.44140625" bestFit="1" customWidth="1"/>
    <col min="15120" max="15120" width="9.44140625" bestFit="1" customWidth="1"/>
    <col min="15361" max="15361" width="11.109375" customWidth="1"/>
    <col min="15362" max="15362" width="10.88671875" customWidth="1"/>
    <col min="15363" max="15363" width="3.109375" customWidth="1"/>
    <col min="15364" max="15364" width="11" customWidth="1"/>
    <col min="15365" max="15365" width="5" customWidth="1"/>
    <col min="15366" max="15366" width="9.6640625" customWidth="1"/>
    <col min="15367" max="15367" width="3.109375" customWidth="1"/>
    <col min="15368" max="15368" width="12.6640625" bestFit="1" customWidth="1"/>
    <col min="15370" max="15370" width="10.44140625" bestFit="1" customWidth="1"/>
    <col min="15372" max="15372" width="9.44140625" bestFit="1" customWidth="1"/>
    <col min="15376" max="15376" width="9.44140625" bestFit="1" customWidth="1"/>
    <col min="15617" max="15617" width="11.109375" customWidth="1"/>
    <col min="15618" max="15618" width="10.88671875" customWidth="1"/>
    <col min="15619" max="15619" width="3.109375" customWidth="1"/>
    <col min="15620" max="15620" width="11" customWidth="1"/>
    <col min="15621" max="15621" width="5" customWidth="1"/>
    <col min="15622" max="15622" width="9.6640625" customWidth="1"/>
    <col min="15623" max="15623" width="3.109375" customWidth="1"/>
    <col min="15624" max="15624" width="12.6640625" bestFit="1" customWidth="1"/>
    <col min="15626" max="15626" width="10.44140625" bestFit="1" customWidth="1"/>
    <col min="15628" max="15628" width="9.44140625" bestFit="1" customWidth="1"/>
    <col min="15632" max="15632" width="9.44140625" bestFit="1" customWidth="1"/>
    <col min="15873" max="15873" width="11.109375" customWidth="1"/>
    <col min="15874" max="15874" width="10.88671875" customWidth="1"/>
    <col min="15875" max="15875" width="3.109375" customWidth="1"/>
    <col min="15876" max="15876" width="11" customWidth="1"/>
    <col min="15877" max="15877" width="5" customWidth="1"/>
    <col min="15878" max="15878" width="9.6640625" customWidth="1"/>
    <col min="15879" max="15879" width="3.109375" customWidth="1"/>
    <col min="15880" max="15880" width="12.6640625" bestFit="1" customWidth="1"/>
    <col min="15882" max="15882" width="10.44140625" bestFit="1" customWidth="1"/>
    <col min="15884" max="15884" width="9.44140625" bestFit="1" customWidth="1"/>
    <col min="15888" max="15888" width="9.44140625" bestFit="1" customWidth="1"/>
    <col min="16129" max="16129" width="11.109375" customWidth="1"/>
    <col min="16130" max="16130" width="10.88671875" customWidth="1"/>
    <col min="16131" max="16131" width="3.109375" customWidth="1"/>
    <col min="16132" max="16132" width="11" customWidth="1"/>
    <col min="16133" max="16133" width="5" customWidth="1"/>
    <col min="16134" max="16134" width="9.6640625" customWidth="1"/>
    <col min="16135" max="16135" width="3.109375" customWidth="1"/>
    <col min="16136" max="16136" width="12.6640625" bestFit="1" customWidth="1"/>
    <col min="16138" max="16138" width="10.44140625" bestFit="1" customWidth="1"/>
    <col min="16140" max="16140" width="9.44140625" bestFit="1" customWidth="1"/>
    <col min="16144" max="16144" width="9.44140625" bestFit="1" customWidth="1"/>
  </cols>
  <sheetData>
    <row r="1" spans="1:103" x14ac:dyDescent="0.3">
      <c r="A1" s="1" t="s">
        <v>396</v>
      </c>
      <c r="B1" s="1"/>
    </row>
    <row r="2" spans="1:103" x14ac:dyDescent="0.3">
      <c r="A2" s="1" t="s">
        <v>397</v>
      </c>
      <c r="B2" s="1"/>
    </row>
    <row r="3" spans="1:103" x14ac:dyDescent="0.3">
      <c r="A3" s="1" t="s">
        <v>398</v>
      </c>
      <c r="B3" s="1"/>
    </row>
    <row r="4" spans="1:103" x14ac:dyDescent="0.3">
      <c r="A4" s="1" t="s">
        <v>399</v>
      </c>
      <c r="B4" s="4"/>
      <c r="C4" s="4"/>
    </row>
    <row r="5" spans="1:103" s="1" customFormat="1" ht="13.2" x14ac:dyDescent="0.25">
      <c r="A5" s="1" t="s">
        <v>400</v>
      </c>
    </row>
    <row r="6" spans="1:103" x14ac:dyDescent="0.3">
      <c r="A6" s="1" t="s">
        <v>401</v>
      </c>
      <c r="B6" s="4"/>
      <c r="C6" s="4"/>
    </row>
    <row r="7" spans="1:103" x14ac:dyDescent="0.3">
      <c r="A7" s="1" t="s">
        <v>402</v>
      </c>
    </row>
    <row r="8" spans="1:103" x14ac:dyDescent="0.3">
      <c r="A8" s="4"/>
    </row>
    <row r="9" spans="1:103" x14ac:dyDescent="0.3">
      <c r="A9" s="6"/>
    </row>
    <row r="10" spans="1:103" s="24" customFormat="1" x14ac:dyDescent="0.3">
      <c r="A10" s="58" t="s">
        <v>403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</row>
    <row r="11" spans="1:103" x14ac:dyDescent="0.3">
      <c r="A11" s="4" t="s">
        <v>404</v>
      </c>
    </row>
    <row r="12" spans="1:103" x14ac:dyDescent="0.3">
      <c r="A12" t="s">
        <v>405</v>
      </c>
    </row>
    <row r="13" spans="1:103" x14ac:dyDescent="0.3">
      <c r="A13" t="s">
        <v>406</v>
      </c>
    </row>
    <row r="14" spans="1:103" x14ac:dyDescent="0.3">
      <c r="A14" t="s">
        <v>407</v>
      </c>
      <c r="B14">
        <v>0.5</v>
      </c>
      <c r="C14" s="15"/>
      <c r="E14" s="15"/>
    </row>
    <row r="15" spans="1:103" x14ac:dyDescent="0.3">
      <c r="A15" t="s">
        <v>408</v>
      </c>
      <c r="B15">
        <v>0.3</v>
      </c>
    </row>
    <row r="16" spans="1:103" x14ac:dyDescent="0.3">
      <c r="A16" t="s">
        <v>409</v>
      </c>
      <c r="B16">
        <v>0.2</v>
      </c>
    </row>
    <row r="17" spans="1:103" x14ac:dyDescent="0.3">
      <c r="A17" s="59" t="s">
        <v>410</v>
      </c>
      <c r="B17">
        <v>0.1</v>
      </c>
    </row>
    <row r="18" spans="1:103" x14ac:dyDescent="0.3">
      <c r="A18" s="59" t="s">
        <v>411</v>
      </c>
      <c r="B18" s="15">
        <v>0.33</v>
      </c>
      <c r="C18" s="15"/>
      <c r="D18" s="26"/>
      <c r="E18" s="27"/>
      <c r="F18" s="26"/>
      <c r="G18" s="27"/>
      <c r="H18" s="26"/>
      <c r="I18" s="27"/>
      <c r="J18" s="26"/>
      <c r="K18" s="27"/>
      <c r="L18" s="26"/>
      <c r="M18" s="27"/>
      <c r="N18" s="26"/>
      <c r="O18" s="15"/>
      <c r="P18" s="26"/>
    </row>
    <row r="19" spans="1:103" x14ac:dyDescent="0.3">
      <c r="A19" s="59" t="s">
        <v>412</v>
      </c>
      <c r="B19">
        <v>0.1</v>
      </c>
    </row>
    <row r="21" spans="1:103" x14ac:dyDescent="0.3">
      <c r="A21" s="59" t="s">
        <v>13</v>
      </c>
    </row>
    <row r="22" spans="1:103" x14ac:dyDescent="0.3">
      <c r="A22" s="58" t="s">
        <v>413</v>
      </c>
      <c r="F22">
        <f>B17*B14+B18*B15+B19*B16</f>
        <v>0.16900000000000004</v>
      </c>
    </row>
    <row r="23" spans="1:103" x14ac:dyDescent="0.3"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</row>
    <row r="24" spans="1:103" x14ac:dyDescent="0.3">
      <c r="A24" t="s">
        <v>15</v>
      </c>
    </row>
    <row r="25" spans="1:103" x14ac:dyDescent="0.3">
      <c r="A25" t="s">
        <v>414</v>
      </c>
      <c r="D25">
        <f>B19*B16/F22</f>
        <v>0.11834319526627218</v>
      </c>
    </row>
    <row r="26" spans="1:103" x14ac:dyDescent="0.3"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</row>
    <row r="27" spans="1:103" x14ac:dyDescent="0.3">
      <c r="A27" t="s">
        <v>17</v>
      </c>
    </row>
    <row r="28" spans="1:103" x14ac:dyDescent="0.3">
      <c r="A28" t="s">
        <v>415</v>
      </c>
    </row>
    <row r="29" spans="1:103" x14ac:dyDescent="0.3">
      <c r="A29" t="s">
        <v>416</v>
      </c>
    </row>
    <row r="31" spans="1:103" x14ac:dyDescent="0.3">
      <c r="A31" t="s">
        <v>201</v>
      </c>
    </row>
    <row r="32" spans="1:103" x14ac:dyDescent="0.3">
      <c r="A32" t="s">
        <v>417</v>
      </c>
    </row>
    <row r="33" spans="1:1" x14ac:dyDescent="0.3">
      <c r="A3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sqref="A1:A6"/>
    </sheetView>
  </sheetViews>
  <sheetFormatPr defaultRowHeight="14.4" x14ac:dyDescent="0.3"/>
  <cols>
    <col min="1" max="1" width="27.33203125" style="3" customWidth="1"/>
    <col min="2" max="2" width="6.109375" style="3" customWidth="1"/>
    <col min="3" max="3" width="7.109375" style="3" customWidth="1"/>
    <col min="4" max="4" width="6.5546875" style="3" customWidth="1"/>
    <col min="5" max="5" width="6.88671875" style="3" customWidth="1"/>
    <col min="6" max="6" width="6.33203125" style="3" customWidth="1"/>
    <col min="7" max="7" width="6.109375" style="3" customWidth="1"/>
    <col min="8" max="8" width="6" style="3" customWidth="1"/>
    <col min="9" max="10" width="4.88671875" style="3" customWidth="1"/>
    <col min="11" max="11" width="6.109375" style="3" customWidth="1"/>
    <col min="12" max="12" width="6.5546875" style="3" customWidth="1"/>
    <col min="13" max="13" width="6.6640625" style="3" customWidth="1"/>
    <col min="14" max="256" width="9.109375" style="3"/>
    <col min="257" max="257" width="27.33203125" style="3" customWidth="1"/>
    <col min="258" max="258" width="6.109375" style="3" customWidth="1"/>
    <col min="259" max="259" width="7.109375" style="3" customWidth="1"/>
    <col min="260" max="260" width="6.5546875" style="3" customWidth="1"/>
    <col min="261" max="261" width="6.88671875" style="3" customWidth="1"/>
    <col min="262" max="262" width="6.33203125" style="3" customWidth="1"/>
    <col min="263" max="263" width="6.109375" style="3" customWidth="1"/>
    <col min="264" max="264" width="6" style="3" customWidth="1"/>
    <col min="265" max="266" width="4.88671875" style="3" customWidth="1"/>
    <col min="267" max="267" width="6.109375" style="3" customWidth="1"/>
    <col min="268" max="268" width="6.5546875" style="3" customWidth="1"/>
    <col min="269" max="269" width="6.6640625" style="3" customWidth="1"/>
    <col min="270" max="512" width="9.109375" style="3"/>
    <col min="513" max="513" width="27.33203125" style="3" customWidth="1"/>
    <col min="514" max="514" width="6.109375" style="3" customWidth="1"/>
    <col min="515" max="515" width="7.109375" style="3" customWidth="1"/>
    <col min="516" max="516" width="6.5546875" style="3" customWidth="1"/>
    <col min="517" max="517" width="6.88671875" style="3" customWidth="1"/>
    <col min="518" max="518" width="6.33203125" style="3" customWidth="1"/>
    <col min="519" max="519" width="6.109375" style="3" customWidth="1"/>
    <col min="520" max="520" width="6" style="3" customWidth="1"/>
    <col min="521" max="522" width="4.88671875" style="3" customWidth="1"/>
    <col min="523" max="523" width="6.109375" style="3" customWidth="1"/>
    <col min="524" max="524" width="6.5546875" style="3" customWidth="1"/>
    <col min="525" max="525" width="6.6640625" style="3" customWidth="1"/>
    <col min="526" max="768" width="9.109375" style="3"/>
    <col min="769" max="769" width="27.33203125" style="3" customWidth="1"/>
    <col min="770" max="770" width="6.109375" style="3" customWidth="1"/>
    <col min="771" max="771" width="7.109375" style="3" customWidth="1"/>
    <col min="772" max="772" width="6.5546875" style="3" customWidth="1"/>
    <col min="773" max="773" width="6.88671875" style="3" customWidth="1"/>
    <col min="774" max="774" width="6.33203125" style="3" customWidth="1"/>
    <col min="775" max="775" width="6.109375" style="3" customWidth="1"/>
    <col min="776" max="776" width="6" style="3" customWidth="1"/>
    <col min="777" max="778" width="4.88671875" style="3" customWidth="1"/>
    <col min="779" max="779" width="6.109375" style="3" customWidth="1"/>
    <col min="780" max="780" width="6.5546875" style="3" customWidth="1"/>
    <col min="781" max="781" width="6.6640625" style="3" customWidth="1"/>
    <col min="782" max="1024" width="9.109375" style="3"/>
    <col min="1025" max="1025" width="27.33203125" style="3" customWidth="1"/>
    <col min="1026" max="1026" width="6.109375" style="3" customWidth="1"/>
    <col min="1027" max="1027" width="7.109375" style="3" customWidth="1"/>
    <col min="1028" max="1028" width="6.5546875" style="3" customWidth="1"/>
    <col min="1029" max="1029" width="6.88671875" style="3" customWidth="1"/>
    <col min="1030" max="1030" width="6.33203125" style="3" customWidth="1"/>
    <col min="1031" max="1031" width="6.109375" style="3" customWidth="1"/>
    <col min="1032" max="1032" width="6" style="3" customWidth="1"/>
    <col min="1033" max="1034" width="4.88671875" style="3" customWidth="1"/>
    <col min="1035" max="1035" width="6.109375" style="3" customWidth="1"/>
    <col min="1036" max="1036" width="6.5546875" style="3" customWidth="1"/>
    <col min="1037" max="1037" width="6.6640625" style="3" customWidth="1"/>
    <col min="1038" max="1280" width="9.109375" style="3"/>
    <col min="1281" max="1281" width="27.33203125" style="3" customWidth="1"/>
    <col min="1282" max="1282" width="6.109375" style="3" customWidth="1"/>
    <col min="1283" max="1283" width="7.109375" style="3" customWidth="1"/>
    <col min="1284" max="1284" width="6.5546875" style="3" customWidth="1"/>
    <col min="1285" max="1285" width="6.88671875" style="3" customWidth="1"/>
    <col min="1286" max="1286" width="6.33203125" style="3" customWidth="1"/>
    <col min="1287" max="1287" width="6.109375" style="3" customWidth="1"/>
    <col min="1288" max="1288" width="6" style="3" customWidth="1"/>
    <col min="1289" max="1290" width="4.88671875" style="3" customWidth="1"/>
    <col min="1291" max="1291" width="6.109375" style="3" customWidth="1"/>
    <col min="1292" max="1292" width="6.5546875" style="3" customWidth="1"/>
    <col min="1293" max="1293" width="6.6640625" style="3" customWidth="1"/>
    <col min="1294" max="1536" width="9.109375" style="3"/>
    <col min="1537" max="1537" width="27.33203125" style="3" customWidth="1"/>
    <col min="1538" max="1538" width="6.109375" style="3" customWidth="1"/>
    <col min="1539" max="1539" width="7.109375" style="3" customWidth="1"/>
    <col min="1540" max="1540" width="6.5546875" style="3" customWidth="1"/>
    <col min="1541" max="1541" width="6.88671875" style="3" customWidth="1"/>
    <col min="1542" max="1542" width="6.33203125" style="3" customWidth="1"/>
    <col min="1543" max="1543" width="6.109375" style="3" customWidth="1"/>
    <col min="1544" max="1544" width="6" style="3" customWidth="1"/>
    <col min="1545" max="1546" width="4.88671875" style="3" customWidth="1"/>
    <col min="1547" max="1547" width="6.109375" style="3" customWidth="1"/>
    <col min="1548" max="1548" width="6.5546875" style="3" customWidth="1"/>
    <col min="1549" max="1549" width="6.6640625" style="3" customWidth="1"/>
    <col min="1550" max="1792" width="9.109375" style="3"/>
    <col min="1793" max="1793" width="27.33203125" style="3" customWidth="1"/>
    <col min="1794" max="1794" width="6.109375" style="3" customWidth="1"/>
    <col min="1795" max="1795" width="7.109375" style="3" customWidth="1"/>
    <col min="1796" max="1796" width="6.5546875" style="3" customWidth="1"/>
    <col min="1797" max="1797" width="6.88671875" style="3" customWidth="1"/>
    <col min="1798" max="1798" width="6.33203125" style="3" customWidth="1"/>
    <col min="1799" max="1799" width="6.109375" style="3" customWidth="1"/>
    <col min="1800" max="1800" width="6" style="3" customWidth="1"/>
    <col min="1801" max="1802" width="4.88671875" style="3" customWidth="1"/>
    <col min="1803" max="1803" width="6.109375" style="3" customWidth="1"/>
    <col min="1804" max="1804" width="6.5546875" style="3" customWidth="1"/>
    <col min="1805" max="1805" width="6.6640625" style="3" customWidth="1"/>
    <col min="1806" max="2048" width="9.109375" style="3"/>
    <col min="2049" max="2049" width="27.33203125" style="3" customWidth="1"/>
    <col min="2050" max="2050" width="6.109375" style="3" customWidth="1"/>
    <col min="2051" max="2051" width="7.109375" style="3" customWidth="1"/>
    <col min="2052" max="2052" width="6.5546875" style="3" customWidth="1"/>
    <col min="2053" max="2053" width="6.88671875" style="3" customWidth="1"/>
    <col min="2054" max="2054" width="6.33203125" style="3" customWidth="1"/>
    <col min="2055" max="2055" width="6.109375" style="3" customWidth="1"/>
    <col min="2056" max="2056" width="6" style="3" customWidth="1"/>
    <col min="2057" max="2058" width="4.88671875" style="3" customWidth="1"/>
    <col min="2059" max="2059" width="6.109375" style="3" customWidth="1"/>
    <col min="2060" max="2060" width="6.5546875" style="3" customWidth="1"/>
    <col min="2061" max="2061" width="6.6640625" style="3" customWidth="1"/>
    <col min="2062" max="2304" width="9.109375" style="3"/>
    <col min="2305" max="2305" width="27.33203125" style="3" customWidth="1"/>
    <col min="2306" max="2306" width="6.109375" style="3" customWidth="1"/>
    <col min="2307" max="2307" width="7.109375" style="3" customWidth="1"/>
    <col min="2308" max="2308" width="6.5546875" style="3" customWidth="1"/>
    <col min="2309" max="2309" width="6.88671875" style="3" customWidth="1"/>
    <col min="2310" max="2310" width="6.33203125" style="3" customWidth="1"/>
    <col min="2311" max="2311" width="6.109375" style="3" customWidth="1"/>
    <col min="2312" max="2312" width="6" style="3" customWidth="1"/>
    <col min="2313" max="2314" width="4.88671875" style="3" customWidth="1"/>
    <col min="2315" max="2315" width="6.109375" style="3" customWidth="1"/>
    <col min="2316" max="2316" width="6.5546875" style="3" customWidth="1"/>
    <col min="2317" max="2317" width="6.6640625" style="3" customWidth="1"/>
    <col min="2318" max="2560" width="9.109375" style="3"/>
    <col min="2561" max="2561" width="27.33203125" style="3" customWidth="1"/>
    <col min="2562" max="2562" width="6.109375" style="3" customWidth="1"/>
    <col min="2563" max="2563" width="7.109375" style="3" customWidth="1"/>
    <col min="2564" max="2564" width="6.5546875" style="3" customWidth="1"/>
    <col min="2565" max="2565" width="6.88671875" style="3" customWidth="1"/>
    <col min="2566" max="2566" width="6.33203125" style="3" customWidth="1"/>
    <col min="2567" max="2567" width="6.109375" style="3" customWidth="1"/>
    <col min="2568" max="2568" width="6" style="3" customWidth="1"/>
    <col min="2569" max="2570" width="4.88671875" style="3" customWidth="1"/>
    <col min="2571" max="2571" width="6.109375" style="3" customWidth="1"/>
    <col min="2572" max="2572" width="6.5546875" style="3" customWidth="1"/>
    <col min="2573" max="2573" width="6.6640625" style="3" customWidth="1"/>
    <col min="2574" max="2816" width="9.109375" style="3"/>
    <col min="2817" max="2817" width="27.33203125" style="3" customWidth="1"/>
    <col min="2818" max="2818" width="6.109375" style="3" customWidth="1"/>
    <col min="2819" max="2819" width="7.109375" style="3" customWidth="1"/>
    <col min="2820" max="2820" width="6.5546875" style="3" customWidth="1"/>
    <col min="2821" max="2821" width="6.88671875" style="3" customWidth="1"/>
    <col min="2822" max="2822" width="6.33203125" style="3" customWidth="1"/>
    <col min="2823" max="2823" width="6.109375" style="3" customWidth="1"/>
    <col min="2824" max="2824" width="6" style="3" customWidth="1"/>
    <col min="2825" max="2826" width="4.88671875" style="3" customWidth="1"/>
    <col min="2827" max="2827" width="6.109375" style="3" customWidth="1"/>
    <col min="2828" max="2828" width="6.5546875" style="3" customWidth="1"/>
    <col min="2829" max="2829" width="6.6640625" style="3" customWidth="1"/>
    <col min="2830" max="3072" width="9.109375" style="3"/>
    <col min="3073" max="3073" width="27.33203125" style="3" customWidth="1"/>
    <col min="3074" max="3074" width="6.109375" style="3" customWidth="1"/>
    <col min="3075" max="3075" width="7.109375" style="3" customWidth="1"/>
    <col min="3076" max="3076" width="6.5546875" style="3" customWidth="1"/>
    <col min="3077" max="3077" width="6.88671875" style="3" customWidth="1"/>
    <col min="3078" max="3078" width="6.33203125" style="3" customWidth="1"/>
    <col min="3079" max="3079" width="6.109375" style="3" customWidth="1"/>
    <col min="3080" max="3080" width="6" style="3" customWidth="1"/>
    <col min="3081" max="3082" width="4.88671875" style="3" customWidth="1"/>
    <col min="3083" max="3083" width="6.109375" style="3" customWidth="1"/>
    <col min="3084" max="3084" width="6.5546875" style="3" customWidth="1"/>
    <col min="3085" max="3085" width="6.6640625" style="3" customWidth="1"/>
    <col min="3086" max="3328" width="9.109375" style="3"/>
    <col min="3329" max="3329" width="27.33203125" style="3" customWidth="1"/>
    <col min="3330" max="3330" width="6.109375" style="3" customWidth="1"/>
    <col min="3331" max="3331" width="7.109375" style="3" customWidth="1"/>
    <col min="3332" max="3332" width="6.5546875" style="3" customWidth="1"/>
    <col min="3333" max="3333" width="6.88671875" style="3" customWidth="1"/>
    <col min="3334" max="3334" width="6.33203125" style="3" customWidth="1"/>
    <col min="3335" max="3335" width="6.109375" style="3" customWidth="1"/>
    <col min="3336" max="3336" width="6" style="3" customWidth="1"/>
    <col min="3337" max="3338" width="4.88671875" style="3" customWidth="1"/>
    <col min="3339" max="3339" width="6.109375" style="3" customWidth="1"/>
    <col min="3340" max="3340" width="6.5546875" style="3" customWidth="1"/>
    <col min="3341" max="3341" width="6.6640625" style="3" customWidth="1"/>
    <col min="3342" max="3584" width="9.109375" style="3"/>
    <col min="3585" max="3585" width="27.33203125" style="3" customWidth="1"/>
    <col min="3586" max="3586" width="6.109375" style="3" customWidth="1"/>
    <col min="3587" max="3587" width="7.109375" style="3" customWidth="1"/>
    <col min="3588" max="3588" width="6.5546875" style="3" customWidth="1"/>
    <col min="3589" max="3589" width="6.88671875" style="3" customWidth="1"/>
    <col min="3590" max="3590" width="6.33203125" style="3" customWidth="1"/>
    <col min="3591" max="3591" width="6.109375" style="3" customWidth="1"/>
    <col min="3592" max="3592" width="6" style="3" customWidth="1"/>
    <col min="3593" max="3594" width="4.88671875" style="3" customWidth="1"/>
    <col min="3595" max="3595" width="6.109375" style="3" customWidth="1"/>
    <col min="3596" max="3596" width="6.5546875" style="3" customWidth="1"/>
    <col min="3597" max="3597" width="6.6640625" style="3" customWidth="1"/>
    <col min="3598" max="3840" width="9.109375" style="3"/>
    <col min="3841" max="3841" width="27.33203125" style="3" customWidth="1"/>
    <col min="3842" max="3842" width="6.109375" style="3" customWidth="1"/>
    <col min="3843" max="3843" width="7.109375" style="3" customWidth="1"/>
    <col min="3844" max="3844" width="6.5546875" style="3" customWidth="1"/>
    <col min="3845" max="3845" width="6.88671875" style="3" customWidth="1"/>
    <col min="3846" max="3846" width="6.33203125" style="3" customWidth="1"/>
    <col min="3847" max="3847" width="6.109375" style="3" customWidth="1"/>
    <col min="3848" max="3848" width="6" style="3" customWidth="1"/>
    <col min="3849" max="3850" width="4.88671875" style="3" customWidth="1"/>
    <col min="3851" max="3851" width="6.109375" style="3" customWidth="1"/>
    <col min="3852" max="3852" width="6.5546875" style="3" customWidth="1"/>
    <col min="3853" max="3853" width="6.6640625" style="3" customWidth="1"/>
    <col min="3854" max="4096" width="9.109375" style="3"/>
    <col min="4097" max="4097" width="27.33203125" style="3" customWidth="1"/>
    <col min="4098" max="4098" width="6.109375" style="3" customWidth="1"/>
    <col min="4099" max="4099" width="7.109375" style="3" customWidth="1"/>
    <col min="4100" max="4100" width="6.5546875" style="3" customWidth="1"/>
    <col min="4101" max="4101" width="6.88671875" style="3" customWidth="1"/>
    <col min="4102" max="4102" width="6.33203125" style="3" customWidth="1"/>
    <col min="4103" max="4103" width="6.109375" style="3" customWidth="1"/>
    <col min="4104" max="4104" width="6" style="3" customWidth="1"/>
    <col min="4105" max="4106" width="4.88671875" style="3" customWidth="1"/>
    <col min="4107" max="4107" width="6.109375" style="3" customWidth="1"/>
    <col min="4108" max="4108" width="6.5546875" style="3" customWidth="1"/>
    <col min="4109" max="4109" width="6.6640625" style="3" customWidth="1"/>
    <col min="4110" max="4352" width="9.109375" style="3"/>
    <col min="4353" max="4353" width="27.33203125" style="3" customWidth="1"/>
    <col min="4354" max="4354" width="6.109375" style="3" customWidth="1"/>
    <col min="4355" max="4355" width="7.109375" style="3" customWidth="1"/>
    <col min="4356" max="4356" width="6.5546875" style="3" customWidth="1"/>
    <col min="4357" max="4357" width="6.88671875" style="3" customWidth="1"/>
    <col min="4358" max="4358" width="6.33203125" style="3" customWidth="1"/>
    <col min="4359" max="4359" width="6.109375" style="3" customWidth="1"/>
    <col min="4360" max="4360" width="6" style="3" customWidth="1"/>
    <col min="4361" max="4362" width="4.88671875" style="3" customWidth="1"/>
    <col min="4363" max="4363" width="6.109375" style="3" customWidth="1"/>
    <col min="4364" max="4364" width="6.5546875" style="3" customWidth="1"/>
    <col min="4365" max="4365" width="6.6640625" style="3" customWidth="1"/>
    <col min="4366" max="4608" width="9.109375" style="3"/>
    <col min="4609" max="4609" width="27.33203125" style="3" customWidth="1"/>
    <col min="4610" max="4610" width="6.109375" style="3" customWidth="1"/>
    <col min="4611" max="4611" width="7.109375" style="3" customWidth="1"/>
    <col min="4612" max="4612" width="6.5546875" style="3" customWidth="1"/>
    <col min="4613" max="4613" width="6.88671875" style="3" customWidth="1"/>
    <col min="4614" max="4614" width="6.33203125" style="3" customWidth="1"/>
    <col min="4615" max="4615" width="6.109375" style="3" customWidth="1"/>
    <col min="4616" max="4616" width="6" style="3" customWidth="1"/>
    <col min="4617" max="4618" width="4.88671875" style="3" customWidth="1"/>
    <col min="4619" max="4619" width="6.109375" style="3" customWidth="1"/>
    <col min="4620" max="4620" width="6.5546875" style="3" customWidth="1"/>
    <col min="4621" max="4621" width="6.6640625" style="3" customWidth="1"/>
    <col min="4622" max="4864" width="9.109375" style="3"/>
    <col min="4865" max="4865" width="27.33203125" style="3" customWidth="1"/>
    <col min="4866" max="4866" width="6.109375" style="3" customWidth="1"/>
    <col min="4867" max="4867" width="7.109375" style="3" customWidth="1"/>
    <col min="4868" max="4868" width="6.5546875" style="3" customWidth="1"/>
    <col min="4869" max="4869" width="6.88671875" style="3" customWidth="1"/>
    <col min="4870" max="4870" width="6.33203125" style="3" customWidth="1"/>
    <col min="4871" max="4871" width="6.109375" style="3" customWidth="1"/>
    <col min="4872" max="4872" width="6" style="3" customWidth="1"/>
    <col min="4873" max="4874" width="4.88671875" style="3" customWidth="1"/>
    <col min="4875" max="4875" width="6.109375" style="3" customWidth="1"/>
    <col min="4876" max="4876" width="6.5546875" style="3" customWidth="1"/>
    <col min="4877" max="4877" width="6.6640625" style="3" customWidth="1"/>
    <col min="4878" max="5120" width="9.109375" style="3"/>
    <col min="5121" max="5121" width="27.33203125" style="3" customWidth="1"/>
    <col min="5122" max="5122" width="6.109375" style="3" customWidth="1"/>
    <col min="5123" max="5123" width="7.109375" style="3" customWidth="1"/>
    <col min="5124" max="5124" width="6.5546875" style="3" customWidth="1"/>
    <col min="5125" max="5125" width="6.88671875" style="3" customWidth="1"/>
    <col min="5126" max="5126" width="6.33203125" style="3" customWidth="1"/>
    <col min="5127" max="5127" width="6.109375" style="3" customWidth="1"/>
    <col min="5128" max="5128" width="6" style="3" customWidth="1"/>
    <col min="5129" max="5130" width="4.88671875" style="3" customWidth="1"/>
    <col min="5131" max="5131" width="6.109375" style="3" customWidth="1"/>
    <col min="5132" max="5132" width="6.5546875" style="3" customWidth="1"/>
    <col min="5133" max="5133" width="6.6640625" style="3" customWidth="1"/>
    <col min="5134" max="5376" width="9.109375" style="3"/>
    <col min="5377" max="5377" width="27.33203125" style="3" customWidth="1"/>
    <col min="5378" max="5378" width="6.109375" style="3" customWidth="1"/>
    <col min="5379" max="5379" width="7.109375" style="3" customWidth="1"/>
    <col min="5380" max="5380" width="6.5546875" style="3" customWidth="1"/>
    <col min="5381" max="5381" width="6.88671875" style="3" customWidth="1"/>
    <col min="5382" max="5382" width="6.33203125" style="3" customWidth="1"/>
    <col min="5383" max="5383" width="6.109375" style="3" customWidth="1"/>
    <col min="5384" max="5384" width="6" style="3" customWidth="1"/>
    <col min="5385" max="5386" width="4.88671875" style="3" customWidth="1"/>
    <col min="5387" max="5387" width="6.109375" style="3" customWidth="1"/>
    <col min="5388" max="5388" width="6.5546875" style="3" customWidth="1"/>
    <col min="5389" max="5389" width="6.6640625" style="3" customWidth="1"/>
    <col min="5390" max="5632" width="9.109375" style="3"/>
    <col min="5633" max="5633" width="27.33203125" style="3" customWidth="1"/>
    <col min="5634" max="5634" width="6.109375" style="3" customWidth="1"/>
    <col min="5635" max="5635" width="7.109375" style="3" customWidth="1"/>
    <col min="5636" max="5636" width="6.5546875" style="3" customWidth="1"/>
    <col min="5637" max="5637" width="6.88671875" style="3" customWidth="1"/>
    <col min="5638" max="5638" width="6.33203125" style="3" customWidth="1"/>
    <col min="5639" max="5639" width="6.109375" style="3" customWidth="1"/>
    <col min="5640" max="5640" width="6" style="3" customWidth="1"/>
    <col min="5641" max="5642" width="4.88671875" style="3" customWidth="1"/>
    <col min="5643" max="5643" width="6.109375" style="3" customWidth="1"/>
    <col min="5644" max="5644" width="6.5546875" style="3" customWidth="1"/>
    <col min="5645" max="5645" width="6.6640625" style="3" customWidth="1"/>
    <col min="5646" max="5888" width="9.109375" style="3"/>
    <col min="5889" max="5889" width="27.33203125" style="3" customWidth="1"/>
    <col min="5890" max="5890" width="6.109375" style="3" customWidth="1"/>
    <col min="5891" max="5891" width="7.109375" style="3" customWidth="1"/>
    <col min="5892" max="5892" width="6.5546875" style="3" customWidth="1"/>
    <col min="5893" max="5893" width="6.88671875" style="3" customWidth="1"/>
    <col min="5894" max="5894" width="6.33203125" style="3" customWidth="1"/>
    <col min="5895" max="5895" width="6.109375" style="3" customWidth="1"/>
    <col min="5896" max="5896" width="6" style="3" customWidth="1"/>
    <col min="5897" max="5898" width="4.88671875" style="3" customWidth="1"/>
    <col min="5899" max="5899" width="6.109375" style="3" customWidth="1"/>
    <col min="5900" max="5900" width="6.5546875" style="3" customWidth="1"/>
    <col min="5901" max="5901" width="6.6640625" style="3" customWidth="1"/>
    <col min="5902" max="6144" width="9.109375" style="3"/>
    <col min="6145" max="6145" width="27.33203125" style="3" customWidth="1"/>
    <col min="6146" max="6146" width="6.109375" style="3" customWidth="1"/>
    <col min="6147" max="6147" width="7.109375" style="3" customWidth="1"/>
    <col min="6148" max="6148" width="6.5546875" style="3" customWidth="1"/>
    <col min="6149" max="6149" width="6.88671875" style="3" customWidth="1"/>
    <col min="6150" max="6150" width="6.33203125" style="3" customWidth="1"/>
    <col min="6151" max="6151" width="6.109375" style="3" customWidth="1"/>
    <col min="6152" max="6152" width="6" style="3" customWidth="1"/>
    <col min="6153" max="6154" width="4.88671875" style="3" customWidth="1"/>
    <col min="6155" max="6155" width="6.109375" style="3" customWidth="1"/>
    <col min="6156" max="6156" width="6.5546875" style="3" customWidth="1"/>
    <col min="6157" max="6157" width="6.6640625" style="3" customWidth="1"/>
    <col min="6158" max="6400" width="9.109375" style="3"/>
    <col min="6401" max="6401" width="27.33203125" style="3" customWidth="1"/>
    <col min="6402" max="6402" width="6.109375" style="3" customWidth="1"/>
    <col min="6403" max="6403" width="7.109375" style="3" customWidth="1"/>
    <col min="6404" max="6404" width="6.5546875" style="3" customWidth="1"/>
    <col min="6405" max="6405" width="6.88671875" style="3" customWidth="1"/>
    <col min="6406" max="6406" width="6.33203125" style="3" customWidth="1"/>
    <col min="6407" max="6407" width="6.109375" style="3" customWidth="1"/>
    <col min="6408" max="6408" width="6" style="3" customWidth="1"/>
    <col min="6409" max="6410" width="4.88671875" style="3" customWidth="1"/>
    <col min="6411" max="6411" width="6.109375" style="3" customWidth="1"/>
    <col min="6412" max="6412" width="6.5546875" style="3" customWidth="1"/>
    <col min="6413" max="6413" width="6.6640625" style="3" customWidth="1"/>
    <col min="6414" max="6656" width="9.109375" style="3"/>
    <col min="6657" max="6657" width="27.33203125" style="3" customWidth="1"/>
    <col min="6658" max="6658" width="6.109375" style="3" customWidth="1"/>
    <col min="6659" max="6659" width="7.109375" style="3" customWidth="1"/>
    <col min="6660" max="6660" width="6.5546875" style="3" customWidth="1"/>
    <col min="6661" max="6661" width="6.88671875" style="3" customWidth="1"/>
    <col min="6662" max="6662" width="6.33203125" style="3" customWidth="1"/>
    <col min="6663" max="6663" width="6.109375" style="3" customWidth="1"/>
    <col min="6664" max="6664" width="6" style="3" customWidth="1"/>
    <col min="6665" max="6666" width="4.88671875" style="3" customWidth="1"/>
    <col min="6667" max="6667" width="6.109375" style="3" customWidth="1"/>
    <col min="6668" max="6668" width="6.5546875" style="3" customWidth="1"/>
    <col min="6669" max="6669" width="6.6640625" style="3" customWidth="1"/>
    <col min="6670" max="6912" width="9.109375" style="3"/>
    <col min="6913" max="6913" width="27.33203125" style="3" customWidth="1"/>
    <col min="6914" max="6914" width="6.109375" style="3" customWidth="1"/>
    <col min="6915" max="6915" width="7.109375" style="3" customWidth="1"/>
    <col min="6916" max="6916" width="6.5546875" style="3" customWidth="1"/>
    <col min="6917" max="6917" width="6.88671875" style="3" customWidth="1"/>
    <col min="6918" max="6918" width="6.33203125" style="3" customWidth="1"/>
    <col min="6919" max="6919" width="6.109375" style="3" customWidth="1"/>
    <col min="6920" max="6920" width="6" style="3" customWidth="1"/>
    <col min="6921" max="6922" width="4.88671875" style="3" customWidth="1"/>
    <col min="6923" max="6923" width="6.109375" style="3" customWidth="1"/>
    <col min="6924" max="6924" width="6.5546875" style="3" customWidth="1"/>
    <col min="6925" max="6925" width="6.6640625" style="3" customWidth="1"/>
    <col min="6926" max="7168" width="9.109375" style="3"/>
    <col min="7169" max="7169" width="27.33203125" style="3" customWidth="1"/>
    <col min="7170" max="7170" width="6.109375" style="3" customWidth="1"/>
    <col min="7171" max="7171" width="7.109375" style="3" customWidth="1"/>
    <col min="7172" max="7172" width="6.5546875" style="3" customWidth="1"/>
    <col min="7173" max="7173" width="6.88671875" style="3" customWidth="1"/>
    <col min="7174" max="7174" width="6.33203125" style="3" customWidth="1"/>
    <col min="7175" max="7175" width="6.109375" style="3" customWidth="1"/>
    <col min="7176" max="7176" width="6" style="3" customWidth="1"/>
    <col min="7177" max="7178" width="4.88671875" style="3" customWidth="1"/>
    <col min="7179" max="7179" width="6.109375" style="3" customWidth="1"/>
    <col min="7180" max="7180" width="6.5546875" style="3" customWidth="1"/>
    <col min="7181" max="7181" width="6.6640625" style="3" customWidth="1"/>
    <col min="7182" max="7424" width="9.109375" style="3"/>
    <col min="7425" max="7425" width="27.33203125" style="3" customWidth="1"/>
    <col min="7426" max="7426" width="6.109375" style="3" customWidth="1"/>
    <col min="7427" max="7427" width="7.109375" style="3" customWidth="1"/>
    <col min="7428" max="7428" width="6.5546875" style="3" customWidth="1"/>
    <col min="7429" max="7429" width="6.88671875" style="3" customWidth="1"/>
    <col min="7430" max="7430" width="6.33203125" style="3" customWidth="1"/>
    <col min="7431" max="7431" width="6.109375" style="3" customWidth="1"/>
    <col min="7432" max="7432" width="6" style="3" customWidth="1"/>
    <col min="7433" max="7434" width="4.88671875" style="3" customWidth="1"/>
    <col min="7435" max="7435" width="6.109375" style="3" customWidth="1"/>
    <col min="7436" max="7436" width="6.5546875" style="3" customWidth="1"/>
    <col min="7437" max="7437" width="6.6640625" style="3" customWidth="1"/>
    <col min="7438" max="7680" width="9.109375" style="3"/>
    <col min="7681" max="7681" width="27.33203125" style="3" customWidth="1"/>
    <col min="7682" max="7682" width="6.109375" style="3" customWidth="1"/>
    <col min="7683" max="7683" width="7.109375" style="3" customWidth="1"/>
    <col min="7684" max="7684" width="6.5546875" style="3" customWidth="1"/>
    <col min="7685" max="7685" width="6.88671875" style="3" customWidth="1"/>
    <col min="7686" max="7686" width="6.33203125" style="3" customWidth="1"/>
    <col min="7687" max="7687" width="6.109375" style="3" customWidth="1"/>
    <col min="7688" max="7688" width="6" style="3" customWidth="1"/>
    <col min="7689" max="7690" width="4.88671875" style="3" customWidth="1"/>
    <col min="7691" max="7691" width="6.109375" style="3" customWidth="1"/>
    <col min="7692" max="7692" width="6.5546875" style="3" customWidth="1"/>
    <col min="7693" max="7693" width="6.6640625" style="3" customWidth="1"/>
    <col min="7694" max="7936" width="9.109375" style="3"/>
    <col min="7937" max="7937" width="27.33203125" style="3" customWidth="1"/>
    <col min="7938" max="7938" width="6.109375" style="3" customWidth="1"/>
    <col min="7939" max="7939" width="7.109375" style="3" customWidth="1"/>
    <col min="7940" max="7940" width="6.5546875" style="3" customWidth="1"/>
    <col min="7941" max="7941" width="6.88671875" style="3" customWidth="1"/>
    <col min="7942" max="7942" width="6.33203125" style="3" customWidth="1"/>
    <col min="7943" max="7943" width="6.109375" style="3" customWidth="1"/>
    <col min="7944" max="7944" width="6" style="3" customWidth="1"/>
    <col min="7945" max="7946" width="4.88671875" style="3" customWidth="1"/>
    <col min="7947" max="7947" width="6.109375" style="3" customWidth="1"/>
    <col min="7948" max="7948" width="6.5546875" style="3" customWidth="1"/>
    <col min="7949" max="7949" width="6.6640625" style="3" customWidth="1"/>
    <col min="7950" max="8192" width="9.109375" style="3"/>
    <col min="8193" max="8193" width="27.33203125" style="3" customWidth="1"/>
    <col min="8194" max="8194" width="6.109375" style="3" customWidth="1"/>
    <col min="8195" max="8195" width="7.109375" style="3" customWidth="1"/>
    <col min="8196" max="8196" width="6.5546875" style="3" customWidth="1"/>
    <col min="8197" max="8197" width="6.88671875" style="3" customWidth="1"/>
    <col min="8198" max="8198" width="6.33203125" style="3" customWidth="1"/>
    <col min="8199" max="8199" width="6.109375" style="3" customWidth="1"/>
    <col min="8200" max="8200" width="6" style="3" customWidth="1"/>
    <col min="8201" max="8202" width="4.88671875" style="3" customWidth="1"/>
    <col min="8203" max="8203" width="6.109375" style="3" customWidth="1"/>
    <col min="8204" max="8204" width="6.5546875" style="3" customWidth="1"/>
    <col min="8205" max="8205" width="6.6640625" style="3" customWidth="1"/>
    <col min="8206" max="8448" width="9.109375" style="3"/>
    <col min="8449" max="8449" width="27.33203125" style="3" customWidth="1"/>
    <col min="8450" max="8450" width="6.109375" style="3" customWidth="1"/>
    <col min="8451" max="8451" width="7.109375" style="3" customWidth="1"/>
    <col min="8452" max="8452" width="6.5546875" style="3" customWidth="1"/>
    <col min="8453" max="8453" width="6.88671875" style="3" customWidth="1"/>
    <col min="8454" max="8454" width="6.33203125" style="3" customWidth="1"/>
    <col min="8455" max="8455" width="6.109375" style="3" customWidth="1"/>
    <col min="8456" max="8456" width="6" style="3" customWidth="1"/>
    <col min="8457" max="8458" width="4.88671875" style="3" customWidth="1"/>
    <col min="8459" max="8459" width="6.109375" style="3" customWidth="1"/>
    <col min="8460" max="8460" width="6.5546875" style="3" customWidth="1"/>
    <col min="8461" max="8461" width="6.6640625" style="3" customWidth="1"/>
    <col min="8462" max="8704" width="9.109375" style="3"/>
    <col min="8705" max="8705" width="27.33203125" style="3" customWidth="1"/>
    <col min="8706" max="8706" width="6.109375" style="3" customWidth="1"/>
    <col min="8707" max="8707" width="7.109375" style="3" customWidth="1"/>
    <col min="8708" max="8708" width="6.5546875" style="3" customWidth="1"/>
    <col min="8709" max="8709" width="6.88671875" style="3" customWidth="1"/>
    <col min="8710" max="8710" width="6.33203125" style="3" customWidth="1"/>
    <col min="8711" max="8711" width="6.109375" style="3" customWidth="1"/>
    <col min="8712" max="8712" width="6" style="3" customWidth="1"/>
    <col min="8713" max="8714" width="4.88671875" style="3" customWidth="1"/>
    <col min="8715" max="8715" width="6.109375" style="3" customWidth="1"/>
    <col min="8716" max="8716" width="6.5546875" style="3" customWidth="1"/>
    <col min="8717" max="8717" width="6.6640625" style="3" customWidth="1"/>
    <col min="8718" max="8960" width="9.109375" style="3"/>
    <col min="8961" max="8961" width="27.33203125" style="3" customWidth="1"/>
    <col min="8962" max="8962" width="6.109375" style="3" customWidth="1"/>
    <col min="8963" max="8963" width="7.109375" style="3" customWidth="1"/>
    <col min="8964" max="8964" width="6.5546875" style="3" customWidth="1"/>
    <col min="8965" max="8965" width="6.88671875" style="3" customWidth="1"/>
    <col min="8966" max="8966" width="6.33203125" style="3" customWidth="1"/>
    <col min="8967" max="8967" width="6.109375" style="3" customWidth="1"/>
    <col min="8968" max="8968" width="6" style="3" customWidth="1"/>
    <col min="8969" max="8970" width="4.88671875" style="3" customWidth="1"/>
    <col min="8971" max="8971" width="6.109375" style="3" customWidth="1"/>
    <col min="8972" max="8972" width="6.5546875" style="3" customWidth="1"/>
    <col min="8973" max="8973" width="6.6640625" style="3" customWidth="1"/>
    <col min="8974" max="9216" width="9.109375" style="3"/>
    <col min="9217" max="9217" width="27.33203125" style="3" customWidth="1"/>
    <col min="9218" max="9218" width="6.109375" style="3" customWidth="1"/>
    <col min="9219" max="9219" width="7.109375" style="3" customWidth="1"/>
    <col min="9220" max="9220" width="6.5546875" style="3" customWidth="1"/>
    <col min="9221" max="9221" width="6.88671875" style="3" customWidth="1"/>
    <col min="9222" max="9222" width="6.33203125" style="3" customWidth="1"/>
    <col min="9223" max="9223" width="6.109375" style="3" customWidth="1"/>
    <col min="9224" max="9224" width="6" style="3" customWidth="1"/>
    <col min="9225" max="9226" width="4.88671875" style="3" customWidth="1"/>
    <col min="9227" max="9227" width="6.109375" style="3" customWidth="1"/>
    <col min="9228" max="9228" width="6.5546875" style="3" customWidth="1"/>
    <col min="9229" max="9229" width="6.6640625" style="3" customWidth="1"/>
    <col min="9230" max="9472" width="9.109375" style="3"/>
    <col min="9473" max="9473" width="27.33203125" style="3" customWidth="1"/>
    <col min="9474" max="9474" width="6.109375" style="3" customWidth="1"/>
    <col min="9475" max="9475" width="7.109375" style="3" customWidth="1"/>
    <col min="9476" max="9476" width="6.5546875" style="3" customWidth="1"/>
    <col min="9477" max="9477" width="6.88671875" style="3" customWidth="1"/>
    <col min="9478" max="9478" width="6.33203125" style="3" customWidth="1"/>
    <col min="9479" max="9479" width="6.109375" style="3" customWidth="1"/>
    <col min="9480" max="9480" width="6" style="3" customWidth="1"/>
    <col min="9481" max="9482" width="4.88671875" style="3" customWidth="1"/>
    <col min="9483" max="9483" width="6.109375" style="3" customWidth="1"/>
    <col min="9484" max="9484" width="6.5546875" style="3" customWidth="1"/>
    <col min="9485" max="9485" width="6.6640625" style="3" customWidth="1"/>
    <col min="9486" max="9728" width="9.109375" style="3"/>
    <col min="9729" max="9729" width="27.33203125" style="3" customWidth="1"/>
    <col min="9730" max="9730" width="6.109375" style="3" customWidth="1"/>
    <col min="9731" max="9731" width="7.109375" style="3" customWidth="1"/>
    <col min="9732" max="9732" width="6.5546875" style="3" customWidth="1"/>
    <col min="9733" max="9733" width="6.88671875" style="3" customWidth="1"/>
    <col min="9734" max="9734" width="6.33203125" style="3" customWidth="1"/>
    <col min="9735" max="9735" width="6.109375" style="3" customWidth="1"/>
    <col min="9736" max="9736" width="6" style="3" customWidth="1"/>
    <col min="9737" max="9738" width="4.88671875" style="3" customWidth="1"/>
    <col min="9739" max="9739" width="6.109375" style="3" customWidth="1"/>
    <col min="9740" max="9740" width="6.5546875" style="3" customWidth="1"/>
    <col min="9741" max="9741" width="6.6640625" style="3" customWidth="1"/>
    <col min="9742" max="9984" width="9.109375" style="3"/>
    <col min="9985" max="9985" width="27.33203125" style="3" customWidth="1"/>
    <col min="9986" max="9986" width="6.109375" style="3" customWidth="1"/>
    <col min="9987" max="9987" width="7.109375" style="3" customWidth="1"/>
    <col min="9988" max="9988" width="6.5546875" style="3" customWidth="1"/>
    <col min="9989" max="9989" width="6.88671875" style="3" customWidth="1"/>
    <col min="9990" max="9990" width="6.33203125" style="3" customWidth="1"/>
    <col min="9991" max="9991" width="6.109375" style="3" customWidth="1"/>
    <col min="9992" max="9992" width="6" style="3" customWidth="1"/>
    <col min="9993" max="9994" width="4.88671875" style="3" customWidth="1"/>
    <col min="9995" max="9995" width="6.109375" style="3" customWidth="1"/>
    <col min="9996" max="9996" width="6.5546875" style="3" customWidth="1"/>
    <col min="9997" max="9997" width="6.6640625" style="3" customWidth="1"/>
    <col min="9998" max="10240" width="9.109375" style="3"/>
    <col min="10241" max="10241" width="27.33203125" style="3" customWidth="1"/>
    <col min="10242" max="10242" width="6.109375" style="3" customWidth="1"/>
    <col min="10243" max="10243" width="7.109375" style="3" customWidth="1"/>
    <col min="10244" max="10244" width="6.5546875" style="3" customWidth="1"/>
    <col min="10245" max="10245" width="6.88671875" style="3" customWidth="1"/>
    <col min="10246" max="10246" width="6.33203125" style="3" customWidth="1"/>
    <col min="10247" max="10247" width="6.109375" style="3" customWidth="1"/>
    <col min="10248" max="10248" width="6" style="3" customWidth="1"/>
    <col min="10249" max="10250" width="4.88671875" style="3" customWidth="1"/>
    <col min="10251" max="10251" width="6.109375" style="3" customWidth="1"/>
    <col min="10252" max="10252" width="6.5546875" style="3" customWidth="1"/>
    <col min="10253" max="10253" width="6.6640625" style="3" customWidth="1"/>
    <col min="10254" max="10496" width="9.109375" style="3"/>
    <col min="10497" max="10497" width="27.33203125" style="3" customWidth="1"/>
    <col min="10498" max="10498" width="6.109375" style="3" customWidth="1"/>
    <col min="10499" max="10499" width="7.109375" style="3" customWidth="1"/>
    <col min="10500" max="10500" width="6.5546875" style="3" customWidth="1"/>
    <col min="10501" max="10501" width="6.88671875" style="3" customWidth="1"/>
    <col min="10502" max="10502" width="6.33203125" style="3" customWidth="1"/>
    <col min="10503" max="10503" width="6.109375" style="3" customWidth="1"/>
    <col min="10504" max="10504" width="6" style="3" customWidth="1"/>
    <col min="10505" max="10506" width="4.88671875" style="3" customWidth="1"/>
    <col min="10507" max="10507" width="6.109375" style="3" customWidth="1"/>
    <col min="10508" max="10508" width="6.5546875" style="3" customWidth="1"/>
    <col min="10509" max="10509" width="6.6640625" style="3" customWidth="1"/>
    <col min="10510" max="10752" width="9.109375" style="3"/>
    <col min="10753" max="10753" width="27.33203125" style="3" customWidth="1"/>
    <col min="10754" max="10754" width="6.109375" style="3" customWidth="1"/>
    <col min="10755" max="10755" width="7.109375" style="3" customWidth="1"/>
    <col min="10756" max="10756" width="6.5546875" style="3" customWidth="1"/>
    <col min="10757" max="10757" width="6.88671875" style="3" customWidth="1"/>
    <col min="10758" max="10758" width="6.33203125" style="3" customWidth="1"/>
    <col min="10759" max="10759" width="6.109375" style="3" customWidth="1"/>
    <col min="10760" max="10760" width="6" style="3" customWidth="1"/>
    <col min="10761" max="10762" width="4.88671875" style="3" customWidth="1"/>
    <col min="10763" max="10763" width="6.109375" style="3" customWidth="1"/>
    <col min="10764" max="10764" width="6.5546875" style="3" customWidth="1"/>
    <col min="10765" max="10765" width="6.6640625" style="3" customWidth="1"/>
    <col min="10766" max="11008" width="9.109375" style="3"/>
    <col min="11009" max="11009" width="27.33203125" style="3" customWidth="1"/>
    <col min="11010" max="11010" width="6.109375" style="3" customWidth="1"/>
    <col min="11011" max="11011" width="7.109375" style="3" customWidth="1"/>
    <col min="11012" max="11012" width="6.5546875" style="3" customWidth="1"/>
    <col min="11013" max="11013" width="6.88671875" style="3" customWidth="1"/>
    <col min="11014" max="11014" width="6.33203125" style="3" customWidth="1"/>
    <col min="11015" max="11015" width="6.109375" style="3" customWidth="1"/>
    <col min="11016" max="11016" width="6" style="3" customWidth="1"/>
    <col min="11017" max="11018" width="4.88671875" style="3" customWidth="1"/>
    <col min="11019" max="11019" width="6.109375" style="3" customWidth="1"/>
    <col min="11020" max="11020" width="6.5546875" style="3" customWidth="1"/>
    <col min="11021" max="11021" width="6.6640625" style="3" customWidth="1"/>
    <col min="11022" max="11264" width="9.109375" style="3"/>
    <col min="11265" max="11265" width="27.33203125" style="3" customWidth="1"/>
    <col min="11266" max="11266" width="6.109375" style="3" customWidth="1"/>
    <col min="11267" max="11267" width="7.109375" style="3" customWidth="1"/>
    <col min="11268" max="11268" width="6.5546875" style="3" customWidth="1"/>
    <col min="11269" max="11269" width="6.88671875" style="3" customWidth="1"/>
    <col min="11270" max="11270" width="6.33203125" style="3" customWidth="1"/>
    <col min="11271" max="11271" width="6.109375" style="3" customWidth="1"/>
    <col min="11272" max="11272" width="6" style="3" customWidth="1"/>
    <col min="11273" max="11274" width="4.88671875" style="3" customWidth="1"/>
    <col min="11275" max="11275" width="6.109375" style="3" customWidth="1"/>
    <col min="11276" max="11276" width="6.5546875" style="3" customWidth="1"/>
    <col min="11277" max="11277" width="6.6640625" style="3" customWidth="1"/>
    <col min="11278" max="11520" width="9.109375" style="3"/>
    <col min="11521" max="11521" width="27.33203125" style="3" customWidth="1"/>
    <col min="11522" max="11522" width="6.109375" style="3" customWidth="1"/>
    <col min="11523" max="11523" width="7.109375" style="3" customWidth="1"/>
    <col min="11524" max="11524" width="6.5546875" style="3" customWidth="1"/>
    <col min="11525" max="11525" width="6.88671875" style="3" customWidth="1"/>
    <col min="11526" max="11526" width="6.33203125" style="3" customWidth="1"/>
    <col min="11527" max="11527" width="6.109375" style="3" customWidth="1"/>
    <col min="11528" max="11528" width="6" style="3" customWidth="1"/>
    <col min="11529" max="11530" width="4.88671875" style="3" customWidth="1"/>
    <col min="11531" max="11531" width="6.109375" style="3" customWidth="1"/>
    <col min="11532" max="11532" width="6.5546875" style="3" customWidth="1"/>
    <col min="11533" max="11533" width="6.6640625" style="3" customWidth="1"/>
    <col min="11534" max="11776" width="9.109375" style="3"/>
    <col min="11777" max="11777" width="27.33203125" style="3" customWidth="1"/>
    <col min="11778" max="11778" width="6.109375" style="3" customWidth="1"/>
    <col min="11779" max="11779" width="7.109375" style="3" customWidth="1"/>
    <col min="11780" max="11780" width="6.5546875" style="3" customWidth="1"/>
    <col min="11781" max="11781" width="6.88671875" style="3" customWidth="1"/>
    <col min="11782" max="11782" width="6.33203125" style="3" customWidth="1"/>
    <col min="11783" max="11783" width="6.109375" style="3" customWidth="1"/>
    <col min="11784" max="11784" width="6" style="3" customWidth="1"/>
    <col min="11785" max="11786" width="4.88671875" style="3" customWidth="1"/>
    <col min="11787" max="11787" width="6.109375" style="3" customWidth="1"/>
    <col min="11788" max="11788" width="6.5546875" style="3" customWidth="1"/>
    <col min="11789" max="11789" width="6.6640625" style="3" customWidth="1"/>
    <col min="11790" max="12032" width="9.109375" style="3"/>
    <col min="12033" max="12033" width="27.33203125" style="3" customWidth="1"/>
    <col min="12034" max="12034" width="6.109375" style="3" customWidth="1"/>
    <col min="12035" max="12035" width="7.109375" style="3" customWidth="1"/>
    <col min="12036" max="12036" width="6.5546875" style="3" customWidth="1"/>
    <col min="12037" max="12037" width="6.88671875" style="3" customWidth="1"/>
    <col min="12038" max="12038" width="6.33203125" style="3" customWidth="1"/>
    <col min="12039" max="12039" width="6.109375" style="3" customWidth="1"/>
    <col min="12040" max="12040" width="6" style="3" customWidth="1"/>
    <col min="12041" max="12042" width="4.88671875" style="3" customWidth="1"/>
    <col min="12043" max="12043" width="6.109375" style="3" customWidth="1"/>
    <col min="12044" max="12044" width="6.5546875" style="3" customWidth="1"/>
    <col min="12045" max="12045" width="6.6640625" style="3" customWidth="1"/>
    <col min="12046" max="12288" width="9.109375" style="3"/>
    <col min="12289" max="12289" width="27.33203125" style="3" customWidth="1"/>
    <col min="12290" max="12290" width="6.109375" style="3" customWidth="1"/>
    <col min="12291" max="12291" width="7.109375" style="3" customWidth="1"/>
    <col min="12292" max="12292" width="6.5546875" style="3" customWidth="1"/>
    <col min="12293" max="12293" width="6.88671875" style="3" customWidth="1"/>
    <col min="12294" max="12294" width="6.33203125" style="3" customWidth="1"/>
    <col min="12295" max="12295" width="6.109375" style="3" customWidth="1"/>
    <col min="12296" max="12296" width="6" style="3" customWidth="1"/>
    <col min="12297" max="12298" width="4.88671875" style="3" customWidth="1"/>
    <col min="12299" max="12299" width="6.109375" style="3" customWidth="1"/>
    <col min="12300" max="12300" width="6.5546875" style="3" customWidth="1"/>
    <col min="12301" max="12301" width="6.6640625" style="3" customWidth="1"/>
    <col min="12302" max="12544" width="9.109375" style="3"/>
    <col min="12545" max="12545" width="27.33203125" style="3" customWidth="1"/>
    <col min="12546" max="12546" width="6.109375" style="3" customWidth="1"/>
    <col min="12547" max="12547" width="7.109375" style="3" customWidth="1"/>
    <col min="12548" max="12548" width="6.5546875" style="3" customWidth="1"/>
    <col min="12549" max="12549" width="6.88671875" style="3" customWidth="1"/>
    <col min="12550" max="12550" width="6.33203125" style="3" customWidth="1"/>
    <col min="12551" max="12551" width="6.109375" style="3" customWidth="1"/>
    <col min="12552" max="12552" width="6" style="3" customWidth="1"/>
    <col min="12553" max="12554" width="4.88671875" style="3" customWidth="1"/>
    <col min="12555" max="12555" width="6.109375" style="3" customWidth="1"/>
    <col min="12556" max="12556" width="6.5546875" style="3" customWidth="1"/>
    <col min="12557" max="12557" width="6.6640625" style="3" customWidth="1"/>
    <col min="12558" max="12800" width="9.109375" style="3"/>
    <col min="12801" max="12801" width="27.33203125" style="3" customWidth="1"/>
    <col min="12802" max="12802" width="6.109375" style="3" customWidth="1"/>
    <col min="12803" max="12803" width="7.109375" style="3" customWidth="1"/>
    <col min="12804" max="12804" width="6.5546875" style="3" customWidth="1"/>
    <col min="12805" max="12805" width="6.88671875" style="3" customWidth="1"/>
    <col min="12806" max="12806" width="6.33203125" style="3" customWidth="1"/>
    <col min="12807" max="12807" width="6.109375" style="3" customWidth="1"/>
    <col min="12808" max="12808" width="6" style="3" customWidth="1"/>
    <col min="12809" max="12810" width="4.88671875" style="3" customWidth="1"/>
    <col min="12811" max="12811" width="6.109375" style="3" customWidth="1"/>
    <col min="12812" max="12812" width="6.5546875" style="3" customWidth="1"/>
    <col min="12813" max="12813" width="6.6640625" style="3" customWidth="1"/>
    <col min="12814" max="13056" width="9.109375" style="3"/>
    <col min="13057" max="13057" width="27.33203125" style="3" customWidth="1"/>
    <col min="13058" max="13058" width="6.109375" style="3" customWidth="1"/>
    <col min="13059" max="13059" width="7.109375" style="3" customWidth="1"/>
    <col min="13060" max="13060" width="6.5546875" style="3" customWidth="1"/>
    <col min="13061" max="13061" width="6.88671875" style="3" customWidth="1"/>
    <col min="13062" max="13062" width="6.33203125" style="3" customWidth="1"/>
    <col min="13063" max="13063" width="6.109375" style="3" customWidth="1"/>
    <col min="13064" max="13064" width="6" style="3" customWidth="1"/>
    <col min="13065" max="13066" width="4.88671875" style="3" customWidth="1"/>
    <col min="13067" max="13067" width="6.109375" style="3" customWidth="1"/>
    <col min="13068" max="13068" width="6.5546875" style="3" customWidth="1"/>
    <col min="13069" max="13069" width="6.6640625" style="3" customWidth="1"/>
    <col min="13070" max="13312" width="9.109375" style="3"/>
    <col min="13313" max="13313" width="27.33203125" style="3" customWidth="1"/>
    <col min="13314" max="13314" width="6.109375" style="3" customWidth="1"/>
    <col min="13315" max="13315" width="7.109375" style="3" customWidth="1"/>
    <col min="13316" max="13316" width="6.5546875" style="3" customWidth="1"/>
    <col min="13317" max="13317" width="6.88671875" style="3" customWidth="1"/>
    <col min="13318" max="13318" width="6.33203125" style="3" customWidth="1"/>
    <col min="13319" max="13319" width="6.109375" style="3" customWidth="1"/>
    <col min="13320" max="13320" width="6" style="3" customWidth="1"/>
    <col min="13321" max="13322" width="4.88671875" style="3" customWidth="1"/>
    <col min="13323" max="13323" width="6.109375" style="3" customWidth="1"/>
    <col min="13324" max="13324" width="6.5546875" style="3" customWidth="1"/>
    <col min="13325" max="13325" width="6.6640625" style="3" customWidth="1"/>
    <col min="13326" max="13568" width="9.109375" style="3"/>
    <col min="13569" max="13569" width="27.33203125" style="3" customWidth="1"/>
    <col min="13570" max="13570" width="6.109375" style="3" customWidth="1"/>
    <col min="13571" max="13571" width="7.109375" style="3" customWidth="1"/>
    <col min="13572" max="13572" width="6.5546875" style="3" customWidth="1"/>
    <col min="13573" max="13573" width="6.88671875" style="3" customWidth="1"/>
    <col min="13574" max="13574" width="6.33203125" style="3" customWidth="1"/>
    <col min="13575" max="13575" width="6.109375" style="3" customWidth="1"/>
    <col min="13576" max="13576" width="6" style="3" customWidth="1"/>
    <col min="13577" max="13578" width="4.88671875" style="3" customWidth="1"/>
    <col min="13579" max="13579" width="6.109375" style="3" customWidth="1"/>
    <col min="13580" max="13580" width="6.5546875" style="3" customWidth="1"/>
    <col min="13581" max="13581" width="6.6640625" style="3" customWidth="1"/>
    <col min="13582" max="13824" width="9.109375" style="3"/>
    <col min="13825" max="13825" width="27.33203125" style="3" customWidth="1"/>
    <col min="13826" max="13826" width="6.109375" style="3" customWidth="1"/>
    <col min="13827" max="13827" width="7.109375" style="3" customWidth="1"/>
    <col min="13828" max="13828" width="6.5546875" style="3" customWidth="1"/>
    <col min="13829" max="13829" width="6.88671875" style="3" customWidth="1"/>
    <col min="13830" max="13830" width="6.33203125" style="3" customWidth="1"/>
    <col min="13831" max="13831" width="6.109375" style="3" customWidth="1"/>
    <col min="13832" max="13832" width="6" style="3" customWidth="1"/>
    <col min="13833" max="13834" width="4.88671875" style="3" customWidth="1"/>
    <col min="13835" max="13835" width="6.109375" style="3" customWidth="1"/>
    <col min="13836" max="13836" width="6.5546875" style="3" customWidth="1"/>
    <col min="13837" max="13837" width="6.6640625" style="3" customWidth="1"/>
    <col min="13838" max="14080" width="9.109375" style="3"/>
    <col min="14081" max="14081" width="27.33203125" style="3" customWidth="1"/>
    <col min="14082" max="14082" width="6.109375" style="3" customWidth="1"/>
    <col min="14083" max="14083" width="7.109375" style="3" customWidth="1"/>
    <col min="14084" max="14084" width="6.5546875" style="3" customWidth="1"/>
    <col min="14085" max="14085" width="6.88671875" style="3" customWidth="1"/>
    <col min="14086" max="14086" width="6.33203125" style="3" customWidth="1"/>
    <col min="14087" max="14087" width="6.109375" style="3" customWidth="1"/>
    <col min="14088" max="14088" width="6" style="3" customWidth="1"/>
    <col min="14089" max="14090" width="4.88671875" style="3" customWidth="1"/>
    <col min="14091" max="14091" width="6.109375" style="3" customWidth="1"/>
    <col min="14092" max="14092" width="6.5546875" style="3" customWidth="1"/>
    <col min="14093" max="14093" width="6.6640625" style="3" customWidth="1"/>
    <col min="14094" max="14336" width="9.109375" style="3"/>
    <col min="14337" max="14337" width="27.33203125" style="3" customWidth="1"/>
    <col min="14338" max="14338" width="6.109375" style="3" customWidth="1"/>
    <col min="14339" max="14339" width="7.109375" style="3" customWidth="1"/>
    <col min="14340" max="14340" width="6.5546875" style="3" customWidth="1"/>
    <col min="14341" max="14341" width="6.88671875" style="3" customWidth="1"/>
    <col min="14342" max="14342" width="6.33203125" style="3" customWidth="1"/>
    <col min="14343" max="14343" width="6.109375" style="3" customWidth="1"/>
    <col min="14344" max="14344" width="6" style="3" customWidth="1"/>
    <col min="14345" max="14346" width="4.88671875" style="3" customWidth="1"/>
    <col min="14347" max="14347" width="6.109375" style="3" customWidth="1"/>
    <col min="14348" max="14348" width="6.5546875" style="3" customWidth="1"/>
    <col min="14349" max="14349" width="6.6640625" style="3" customWidth="1"/>
    <col min="14350" max="14592" width="9.109375" style="3"/>
    <col min="14593" max="14593" width="27.33203125" style="3" customWidth="1"/>
    <col min="14594" max="14594" width="6.109375" style="3" customWidth="1"/>
    <col min="14595" max="14595" width="7.109375" style="3" customWidth="1"/>
    <col min="14596" max="14596" width="6.5546875" style="3" customWidth="1"/>
    <col min="14597" max="14597" width="6.88671875" style="3" customWidth="1"/>
    <col min="14598" max="14598" width="6.33203125" style="3" customWidth="1"/>
    <col min="14599" max="14599" width="6.109375" style="3" customWidth="1"/>
    <col min="14600" max="14600" width="6" style="3" customWidth="1"/>
    <col min="14601" max="14602" width="4.88671875" style="3" customWidth="1"/>
    <col min="14603" max="14603" width="6.109375" style="3" customWidth="1"/>
    <col min="14604" max="14604" width="6.5546875" style="3" customWidth="1"/>
    <col min="14605" max="14605" width="6.6640625" style="3" customWidth="1"/>
    <col min="14606" max="14848" width="9.109375" style="3"/>
    <col min="14849" max="14849" width="27.33203125" style="3" customWidth="1"/>
    <col min="14850" max="14850" width="6.109375" style="3" customWidth="1"/>
    <col min="14851" max="14851" width="7.109375" style="3" customWidth="1"/>
    <col min="14852" max="14852" width="6.5546875" style="3" customWidth="1"/>
    <col min="14853" max="14853" width="6.88671875" style="3" customWidth="1"/>
    <col min="14854" max="14854" width="6.33203125" style="3" customWidth="1"/>
    <col min="14855" max="14855" width="6.109375" style="3" customWidth="1"/>
    <col min="14856" max="14856" width="6" style="3" customWidth="1"/>
    <col min="14857" max="14858" width="4.88671875" style="3" customWidth="1"/>
    <col min="14859" max="14859" width="6.109375" style="3" customWidth="1"/>
    <col min="14860" max="14860" width="6.5546875" style="3" customWidth="1"/>
    <col min="14861" max="14861" width="6.6640625" style="3" customWidth="1"/>
    <col min="14862" max="15104" width="9.109375" style="3"/>
    <col min="15105" max="15105" width="27.33203125" style="3" customWidth="1"/>
    <col min="15106" max="15106" width="6.109375" style="3" customWidth="1"/>
    <col min="15107" max="15107" width="7.109375" style="3" customWidth="1"/>
    <col min="15108" max="15108" width="6.5546875" style="3" customWidth="1"/>
    <col min="15109" max="15109" width="6.88671875" style="3" customWidth="1"/>
    <col min="15110" max="15110" width="6.33203125" style="3" customWidth="1"/>
    <col min="15111" max="15111" width="6.109375" style="3" customWidth="1"/>
    <col min="15112" max="15112" width="6" style="3" customWidth="1"/>
    <col min="15113" max="15114" width="4.88671875" style="3" customWidth="1"/>
    <col min="15115" max="15115" width="6.109375" style="3" customWidth="1"/>
    <col min="15116" max="15116" width="6.5546875" style="3" customWidth="1"/>
    <col min="15117" max="15117" width="6.6640625" style="3" customWidth="1"/>
    <col min="15118" max="15360" width="9.109375" style="3"/>
    <col min="15361" max="15361" width="27.33203125" style="3" customWidth="1"/>
    <col min="15362" max="15362" width="6.109375" style="3" customWidth="1"/>
    <col min="15363" max="15363" width="7.109375" style="3" customWidth="1"/>
    <col min="15364" max="15364" width="6.5546875" style="3" customWidth="1"/>
    <col min="15365" max="15365" width="6.88671875" style="3" customWidth="1"/>
    <col min="15366" max="15366" width="6.33203125" style="3" customWidth="1"/>
    <col min="15367" max="15367" width="6.109375" style="3" customWidth="1"/>
    <col min="15368" max="15368" width="6" style="3" customWidth="1"/>
    <col min="15369" max="15370" width="4.88671875" style="3" customWidth="1"/>
    <col min="15371" max="15371" width="6.109375" style="3" customWidth="1"/>
    <col min="15372" max="15372" width="6.5546875" style="3" customWidth="1"/>
    <col min="15373" max="15373" width="6.6640625" style="3" customWidth="1"/>
    <col min="15374" max="15616" width="9.109375" style="3"/>
    <col min="15617" max="15617" width="27.33203125" style="3" customWidth="1"/>
    <col min="15618" max="15618" width="6.109375" style="3" customWidth="1"/>
    <col min="15619" max="15619" width="7.109375" style="3" customWidth="1"/>
    <col min="15620" max="15620" width="6.5546875" style="3" customWidth="1"/>
    <col min="15621" max="15621" width="6.88671875" style="3" customWidth="1"/>
    <col min="15622" max="15622" width="6.33203125" style="3" customWidth="1"/>
    <col min="15623" max="15623" width="6.109375" style="3" customWidth="1"/>
    <col min="15624" max="15624" width="6" style="3" customWidth="1"/>
    <col min="15625" max="15626" width="4.88671875" style="3" customWidth="1"/>
    <col min="15627" max="15627" width="6.109375" style="3" customWidth="1"/>
    <col min="15628" max="15628" width="6.5546875" style="3" customWidth="1"/>
    <col min="15629" max="15629" width="6.6640625" style="3" customWidth="1"/>
    <col min="15630" max="15872" width="9.109375" style="3"/>
    <col min="15873" max="15873" width="27.33203125" style="3" customWidth="1"/>
    <col min="15874" max="15874" width="6.109375" style="3" customWidth="1"/>
    <col min="15875" max="15875" width="7.109375" style="3" customWidth="1"/>
    <col min="15876" max="15876" width="6.5546875" style="3" customWidth="1"/>
    <col min="15877" max="15877" width="6.88671875" style="3" customWidth="1"/>
    <col min="15878" max="15878" width="6.33203125" style="3" customWidth="1"/>
    <col min="15879" max="15879" width="6.109375" style="3" customWidth="1"/>
    <col min="15880" max="15880" width="6" style="3" customWidth="1"/>
    <col min="15881" max="15882" width="4.88671875" style="3" customWidth="1"/>
    <col min="15883" max="15883" width="6.109375" style="3" customWidth="1"/>
    <col min="15884" max="15884" width="6.5546875" style="3" customWidth="1"/>
    <col min="15885" max="15885" width="6.6640625" style="3" customWidth="1"/>
    <col min="15886" max="16128" width="9.109375" style="3"/>
    <col min="16129" max="16129" width="27.33203125" style="3" customWidth="1"/>
    <col min="16130" max="16130" width="6.109375" style="3" customWidth="1"/>
    <col min="16131" max="16131" width="7.109375" style="3" customWidth="1"/>
    <col min="16132" max="16132" width="6.5546875" style="3" customWidth="1"/>
    <col min="16133" max="16133" width="6.88671875" style="3" customWidth="1"/>
    <col min="16134" max="16134" width="6.33203125" style="3" customWidth="1"/>
    <col min="16135" max="16135" width="6.109375" style="3" customWidth="1"/>
    <col min="16136" max="16136" width="6" style="3" customWidth="1"/>
    <col min="16137" max="16138" width="4.88671875" style="3" customWidth="1"/>
    <col min="16139" max="16139" width="6.109375" style="3" customWidth="1"/>
    <col min="16140" max="16140" width="6.5546875" style="3" customWidth="1"/>
    <col min="16141" max="16141" width="6.6640625" style="3" customWidth="1"/>
    <col min="16142" max="16384" width="9.109375" style="3"/>
  </cols>
  <sheetData>
    <row r="1" spans="1:5" ht="15.6" x14ac:dyDescent="0.3">
      <c r="A1" s="1" t="s">
        <v>43</v>
      </c>
      <c r="B1"/>
      <c r="C1"/>
      <c r="D1"/>
      <c r="E1" s="2"/>
    </row>
    <row r="2" spans="1:5" ht="15.6" x14ac:dyDescent="0.3">
      <c r="A2" s="1" t="s">
        <v>44</v>
      </c>
      <c r="B2"/>
      <c r="C2"/>
      <c r="D2"/>
      <c r="E2" s="2"/>
    </row>
    <row r="3" spans="1:5" ht="15.6" x14ac:dyDescent="0.3">
      <c r="A3" s="1" t="s">
        <v>45</v>
      </c>
      <c r="B3"/>
      <c r="C3"/>
      <c r="D3"/>
      <c r="E3" s="2"/>
    </row>
    <row r="4" spans="1:5" ht="15.6" x14ac:dyDescent="0.3">
      <c r="A4" s="1" t="s">
        <v>46</v>
      </c>
      <c r="B4"/>
      <c r="C4"/>
      <c r="D4"/>
      <c r="E4" s="2"/>
    </row>
    <row r="5" spans="1:5" ht="15.6" x14ac:dyDescent="0.3">
      <c r="A5" s="1" t="s">
        <v>47</v>
      </c>
      <c r="B5"/>
      <c r="C5"/>
      <c r="D5"/>
      <c r="E5" s="2"/>
    </row>
    <row r="6" spans="1:5" ht="15.6" x14ac:dyDescent="0.3">
      <c r="A6" s="1" t="s">
        <v>48</v>
      </c>
      <c r="B6"/>
      <c r="C6"/>
      <c r="D6"/>
      <c r="E6" s="2"/>
    </row>
    <row r="7" spans="1:5" ht="15.6" x14ac:dyDescent="0.3">
      <c r="A7" s="1"/>
      <c r="B7"/>
      <c r="C7"/>
      <c r="D7"/>
      <c r="E7" s="2"/>
    </row>
    <row r="8" spans="1:5" x14ac:dyDescent="0.3">
      <c r="A8" s="1" t="s">
        <v>49</v>
      </c>
      <c r="B8" s="16" t="s">
        <v>50</v>
      </c>
      <c r="C8" s="16" t="s">
        <v>51</v>
      </c>
      <c r="D8" s="16"/>
    </row>
    <row r="9" spans="1:5" x14ac:dyDescent="0.3">
      <c r="A9" s="1" t="s">
        <v>52</v>
      </c>
      <c r="B9" s="16">
        <v>100</v>
      </c>
      <c r="C9" s="16">
        <v>0.03</v>
      </c>
      <c r="D9" s="16"/>
    </row>
    <row r="10" spans="1:5" x14ac:dyDescent="0.3">
      <c r="A10" s="1" t="s">
        <v>53</v>
      </c>
      <c r="B10" s="16">
        <v>200</v>
      </c>
      <c r="C10" s="16">
        <v>0.02</v>
      </c>
      <c r="D10" s="16"/>
    </row>
    <row r="11" spans="1:5" x14ac:dyDescent="0.3">
      <c r="A11" s="1" t="s">
        <v>54</v>
      </c>
      <c r="B11" s="16">
        <v>200</v>
      </c>
      <c r="C11" s="16">
        <v>0.04</v>
      </c>
      <c r="D11" s="16"/>
    </row>
    <row r="12" spans="1:5" x14ac:dyDescent="0.3">
      <c r="A12" s="4"/>
      <c r="B12"/>
      <c r="C12"/>
      <c r="D12"/>
      <c r="E12" s="5"/>
    </row>
    <row r="13" spans="1:5" ht="15.6" x14ac:dyDescent="0.3">
      <c r="A13" s="6" t="s">
        <v>6</v>
      </c>
      <c r="B13">
        <f>B9/SUM(B$9:B$11)</f>
        <v>0.2</v>
      </c>
      <c r="C13"/>
      <c r="D13"/>
      <c r="E13" s="2"/>
    </row>
    <row r="14" spans="1:5" ht="15.6" x14ac:dyDescent="0.3">
      <c r="A14" s="6" t="s">
        <v>7</v>
      </c>
      <c r="B14">
        <f>B10/SUM(B$9:B$11)</f>
        <v>0.4</v>
      </c>
      <c r="C14"/>
      <c r="D14"/>
      <c r="E14" s="2"/>
    </row>
    <row r="15" spans="1:5" ht="15.6" x14ac:dyDescent="0.3">
      <c r="A15" s="6" t="s">
        <v>8</v>
      </c>
      <c r="B15">
        <f>B11/SUM(B$9:B$11)</f>
        <v>0.4</v>
      </c>
      <c r="C15"/>
      <c r="D15"/>
      <c r="E15" s="2"/>
    </row>
    <row r="16" spans="1:5" x14ac:dyDescent="0.3">
      <c r="A16" s="6" t="s">
        <v>10</v>
      </c>
      <c r="B16">
        <f>C9</f>
        <v>0.03</v>
      </c>
      <c r="C16"/>
      <c r="D16"/>
    </row>
    <row r="17" spans="1:6" x14ac:dyDescent="0.3">
      <c r="A17" s="6" t="s">
        <v>11</v>
      </c>
      <c r="B17">
        <f>C10</f>
        <v>0.02</v>
      </c>
      <c r="C17"/>
      <c r="D17"/>
    </row>
    <row r="18" spans="1:6" x14ac:dyDescent="0.3">
      <c r="A18" s="6" t="s">
        <v>55</v>
      </c>
      <c r="B18">
        <f>C11</f>
        <v>0.04</v>
      </c>
      <c r="C18"/>
      <c r="D18"/>
    </row>
    <row r="19" spans="1:6" x14ac:dyDescent="0.3">
      <c r="A19" s="6"/>
      <c r="B19"/>
      <c r="C19"/>
      <c r="D19"/>
    </row>
    <row r="20" spans="1:6" x14ac:dyDescent="0.3">
      <c r="A20" s="6" t="s">
        <v>13</v>
      </c>
      <c r="B20"/>
      <c r="C20"/>
      <c r="D20"/>
    </row>
    <row r="21" spans="1:6" x14ac:dyDescent="0.3">
      <c r="A21" s="6" t="s">
        <v>14</v>
      </c>
      <c r="B21">
        <f>B16*B13+B17*B14+B18*B15</f>
        <v>0.03</v>
      </c>
      <c r="C21"/>
      <c r="D21"/>
    </row>
    <row r="22" spans="1:6" x14ac:dyDescent="0.3">
      <c r="A22" s="6" t="s">
        <v>15</v>
      </c>
      <c r="B22"/>
      <c r="C22"/>
      <c r="D22"/>
    </row>
    <row r="23" spans="1:6" x14ac:dyDescent="0.3">
      <c r="A23" s="6" t="s">
        <v>56</v>
      </c>
      <c r="B23">
        <f>B16*B13/B21</f>
        <v>0.2</v>
      </c>
      <c r="C23"/>
      <c r="D23"/>
    </row>
    <row r="24" spans="1:6" x14ac:dyDescent="0.3">
      <c r="A24" s="8" t="s">
        <v>17</v>
      </c>
    </row>
    <row r="25" spans="1:6" x14ac:dyDescent="0.3">
      <c r="A25" s="9" t="s">
        <v>57</v>
      </c>
    </row>
    <row r="26" spans="1:6" x14ac:dyDescent="0.3">
      <c r="A26" s="9" t="s">
        <v>19</v>
      </c>
    </row>
    <row r="27" spans="1:6" x14ac:dyDescent="0.3">
      <c r="A27" s="9" t="s">
        <v>20</v>
      </c>
      <c r="B27" s="3">
        <v>10</v>
      </c>
    </row>
    <row r="28" spans="1:6" x14ac:dyDescent="0.3">
      <c r="A28" s="10" t="s">
        <v>58</v>
      </c>
      <c r="B28" s="3">
        <f>B21</f>
        <v>0.03</v>
      </c>
    </row>
    <row r="29" spans="1:6" x14ac:dyDescent="0.3">
      <c r="A29" s="9" t="s">
        <v>59</v>
      </c>
      <c r="B29" s="3">
        <f>BINOMDIST(0,10,B28,0)</f>
        <v>0.73742412689492831</v>
      </c>
      <c r="C29" s="11" t="s">
        <v>22</v>
      </c>
      <c r="D29" s="3">
        <f>BINOMDIST(1,10,B28,0)</f>
        <v>0.22806931759636956</v>
      </c>
      <c r="E29" s="11" t="s">
        <v>23</v>
      </c>
      <c r="F29" s="3">
        <f>B29+D29</f>
        <v>0.96549344449129793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XFD1048576"/>
    </sheetView>
  </sheetViews>
  <sheetFormatPr defaultRowHeight="14.4" x14ac:dyDescent="0.3"/>
  <cols>
    <col min="2" max="2" width="8.44140625" customWidth="1"/>
    <col min="4" max="4" width="11.6640625" customWidth="1"/>
    <col min="5" max="5" width="15.6640625" customWidth="1"/>
    <col min="7" max="7" width="12.5546875" customWidth="1"/>
    <col min="258" max="258" width="8.44140625" customWidth="1"/>
    <col min="260" max="260" width="11.6640625" customWidth="1"/>
    <col min="261" max="261" width="15.6640625" customWidth="1"/>
    <col min="263" max="263" width="12.5546875" customWidth="1"/>
    <col min="514" max="514" width="8.44140625" customWidth="1"/>
    <col min="516" max="516" width="11.6640625" customWidth="1"/>
    <col min="517" max="517" width="15.6640625" customWidth="1"/>
    <col min="519" max="519" width="12.5546875" customWidth="1"/>
    <col min="770" max="770" width="8.44140625" customWidth="1"/>
    <col min="772" max="772" width="11.6640625" customWidth="1"/>
    <col min="773" max="773" width="15.6640625" customWidth="1"/>
    <col min="775" max="775" width="12.5546875" customWidth="1"/>
    <col min="1026" max="1026" width="8.44140625" customWidth="1"/>
    <col min="1028" max="1028" width="11.6640625" customWidth="1"/>
    <col min="1029" max="1029" width="15.6640625" customWidth="1"/>
    <col min="1031" max="1031" width="12.5546875" customWidth="1"/>
    <col min="1282" max="1282" width="8.44140625" customWidth="1"/>
    <col min="1284" max="1284" width="11.6640625" customWidth="1"/>
    <col min="1285" max="1285" width="15.6640625" customWidth="1"/>
    <col min="1287" max="1287" width="12.5546875" customWidth="1"/>
    <col min="1538" max="1538" width="8.44140625" customWidth="1"/>
    <col min="1540" max="1540" width="11.6640625" customWidth="1"/>
    <col min="1541" max="1541" width="15.6640625" customWidth="1"/>
    <col min="1543" max="1543" width="12.5546875" customWidth="1"/>
    <col min="1794" max="1794" width="8.44140625" customWidth="1"/>
    <col min="1796" max="1796" width="11.6640625" customWidth="1"/>
    <col min="1797" max="1797" width="15.6640625" customWidth="1"/>
    <col min="1799" max="1799" width="12.5546875" customWidth="1"/>
    <col min="2050" max="2050" width="8.44140625" customWidth="1"/>
    <col min="2052" max="2052" width="11.6640625" customWidth="1"/>
    <col min="2053" max="2053" width="15.6640625" customWidth="1"/>
    <col min="2055" max="2055" width="12.5546875" customWidth="1"/>
    <col min="2306" max="2306" width="8.44140625" customWidth="1"/>
    <col min="2308" max="2308" width="11.6640625" customWidth="1"/>
    <col min="2309" max="2309" width="15.6640625" customWidth="1"/>
    <col min="2311" max="2311" width="12.5546875" customWidth="1"/>
    <col min="2562" max="2562" width="8.44140625" customWidth="1"/>
    <col min="2564" max="2564" width="11.6640625" customWidth="1"/>
    <col min="2565" max="2565" width="15.6640625" customWidth="1"/>
    <col min="2567" max="2567" width="12.5546875" customWidth="1"/>
    <col min="2818" max="2818" width="8.44140625" customWidth="1"/>
    <col min="2820" max="2820" width="11.6640625" customWidth="1"/>
    <col min="2821" max="2821" width="15.6640625" customWidth="1"/>
    <col min="2823" max="2823" width="12.5546875" customWidth="1"/>
    <col min="3074" max="3074" width="8.44140625" customWidth="1"/>
    <col min="3076" max="3076" width="11.6640625" customWidth="1"/>
    <col min="3077" max="3077" width="15.6640625" customWidth="1"/>
    <col min="3079" max="3079" width="12.5546875" customWidth="1"/>
    <col min="3330" max="3330" width="8.44140625" customWidth="1"/>
    <col min="3332" max="3332" width="11.6640625" customWidth="1"/>
    <col min="3333" max="3333" width="15.6640625" customWidth="1"/>
    <col min="3335" max="3335" width="12.5546875" customWidth="1"/>
    <col min="3586" max="3586" width="8.44140625" customWidth="1"/>
    <col min="3588" max="3588" width="11.6640625" customWidth="1"/>
    <col min="3589" max="3589" width="15.6640625" customWidth="1"/>
    <col min="3591" max="3591" width="12.5546875" customWidth="1"/>
    <col min="3842" max="3842" width="8.44140625" customWidth="1"/>
    <col min="3844" max="3844" width="11.6640625" customWidth="1"/>
    <col min="3845" max="3845" width="15.6640625" customWidth="1"/>
    <col min="3847" max="3847" width="12.5546875" customWidth="1"/>
    <col min="4098" max="4098" width="8.44140625" customWidth="1"/>
    <col min="4100" max="4100" width="11.6640625" customWidth="1"/>
    <col min="4101" max="4101" width="15.6640625" customWidth="1"/>
    <col min="4103" max="4103" width="12.5546875" customWidth="1"/>
    <col min="4354" max="4354" width="8.44140625" customWidth="1"/>
    <col min="4356" max="4356" width="11.6640625" customWidth="1"/>
    <col min="4357" max="4357" width="15.6640625" customWidth="1"/>
    <col min="4359" max="4359" width="12.5546875" customWidth="1"/>
    <col min="4610" max="4610" width="8.44140625" customWidth="1"/>
    <col min="4612" max="4612" width="11.6640625" customWidth="1"/>
    <col min="4613" max="4613" width="15.6640625" customWidth="1"/>
    <col min="4615" max="4615" width="12.5546875" customWidth="1"/>
    <col min="4866" max="4866" width="8.44140625" customWidth="1"/>
    <col min="4868" max="4868" width="11.6640625" customWidth="1"/>
    <col min="4869" max="4869" width="15.6640625" customWidth="1"/>
    <col min="4871" max="4871" width="12.5546875" customWidth="1"/>
    <col min="5122" max="5122" width="8.44140625" customWidth="1"/>
    <col min="5124" max="5124" width="11.6640625" customWidth="1"/>
    <col min="5125" max="5125" width="15.6640625" customWidth="1"/>
    <col min="5127" max="5127" width="12.5546875" customWidth="1"/>
    <col min="5378" max="5378" width="8.44140625" customWidth="1"/>
    <col min="5380" max="5380" width="11.6640625" customWidth="1"/>
    <col min="5381" max="5381" width="15.6640625" customWidth="1"/>
    <col min="5383" max="5383" width="12.5546875" customWidth="1"/>
    <col min="5634" max="5634" width="8.44140625" customWidth="1"/>
    <col min="5636" max="5636" width="11.6640625" customWidth="1"/>
    <col min="5637" max="5637" width="15.6640625" customWidth="1"/>
    <col min="5639" max="5639" width="12.5546875" customWidth="1"/>
    <col min="5890" max="5890" width="8.44140625" customWidth="1"/>
    <col min="5892" max="5892" width="11.6640625" customWidth="1"/>
    <col min="5893" max="5893" width="15.6640625" customWidth="1"/>
    <col min="5895" max="5895" width="12.5546875" customWidth="1"/>
    <col min="6146" max="6146" width="8.44140625" customWidth="1"/>
    <col min="6148" max="6148" width="11.6640625" customWidth="1"/>
    <col min="6149" max="6149" width="15.6640625" customWidth="1"/>
    <col min="6151" max="6151" width="12.5546875" customWidth="1"/>
    <col min="6402" max="6402" width="8.44140625" customWidth="1"/>
    <col min="6404" max="6404" width="11.6640625" customWidth="1"/>
    <col min="6405" max="6405" width="15.6640625" customWidth="1"/>
    <col min="6407" max="6407" width="12.5546875" customWidth="1"/>
    <col min="6658" max="6658" width="8.44140625" customWidth="1"/>
    <col min="6660" max="6660" width="11.6640625" customWidth="1"/>
    <col min="6661" max="6661" width="15.6640625" customWidth="1"/>
    <col min="6663" max="6663" width="12.5546875" customWidth="1"/>
    <col min="6914" max="6914" width="8.44140625" customWidth="1"/>
    <col min="6916" max="6916" width="11.6640625" customWidth="1"/>
    <col min="6917" max="6917" width="15.6640625" customWidth="1"/>
    <col min="6919" max="6919" width="12.5546875" customWidth="1"/>
    <col min="7170" max="7170" width="8.44140625" customWidth="1"/>
    <col min="7172" max="7172" width="11.6640625" customWidth="1"/>
    <col min="7173" max="7173" width="15.6640625" customWidth="1"/>
    <col min="7175" max="7175" width="12.5546875" customWidth="1"/>
    <col min="7426" max="7426" width="8.44140625" customWidth="1"/>
    <col min="7428" max="7428" width="11.6640625" customWidth="1"/>
    <col min="7429" max="7429" width="15.6640625" customWidth="1"/>
    <col min="7431" max="7431" width="12.5546875" customWidth="1"/>
    <col min="7682" max="7682" width="8.44140625" customWidth="1"/>
    <col min="7684" max="7684" width="11.6640625" customWidth="1"/>
    <col min="7685" max="7685" width="15.6640625" customWidth="1"/>
    <col min="7687" max="7687" width="12.5546875" customWidth="1"/>
    <col min="7938" max="7938" width="8.44140625" customWidth="1"/>
    <col min="7940" max="7940" width="11.6640625" customWidth="1"/>
    <col min="7941" max="7941" width="15.6640625" customWidth="1"/>
    <col min="7943" max="7943" width="12.5546875" customWidth="1"/>
    <col min="8194" max="8194" width="8.44140625" customWidth="1"/>
    <col min="8196" max="8196" width="11.6640625" customWidth="1"/>
    <col min="8197" max="8197" width="15.6640625" customWidth="1"/>
    <col min="8199" max="8199" width="12.5546875" customWidth="1"/>
    <col min="8450" max="8450" width="8.44140625" customWidth="1"/>
    <col min="8452" max="8452" width="11.6640625" customWidth="1"/>
    <col min="8453" max="8453" width="15.6640625" customWidth="1"/>
    <col min="8455" max="8455" width="12.5546875" customWidth="1"/>
    <col min="8706" max="8706" width="8.44140625" customWidth="1"/>
    <col min="8708" max="8708" width="11.6640625" customWidth="1"/>
    <col min="8709" max="8709" width="15.6640625" customWidth="1"/>
    <col min="8711" max="8711" width="12.5546875" customWidth="1"/>
    <col min="8962" max="8962" width="8.44140625" customWidth="1"/>
    <col min="8964" max="8964" width="11.6640625" customWidth="1"/>
    <col min="8965" max="8965" width="15.6640625" customWidth="1"/>
    <col min="8967" max="8967" width="12.5546875" customWidth="1"/>
    <col min="9218" max="9218" width="8.44140625" customWidth="1"/>
    <col min="9220" max="9220" width="11.6640625" customWidth="1"/>
    <col min="9221" max="9221" width="15.6640625" customWidth="1"/>
    <col min="9223" max="9223" width="12.5546875" customWidth="1"/>
    <col min="9474" max="9474" width="8.44140625" customWidth="1"/>
    <col min="9476" max="9476" width="11.6640625" customWidth="1"/>
    <col min="9477" max="9477" width="15.6640625" customWidth="1"/>
    <col min="9479" max="9479" width="12.5546875" customWidth="1"/>
    <col min="9730" max="9730" width="8.44140625" customWidth="1"/>
    <col min="9732" max="9732" width="11.6640625" customWidth="1"/>
    <col min="9733" max="9733" width="15.6640625" customWidth="1"/>
    <col min="9735" max="9735" width="12.5546875" customWidth="1"/>
    <col min="9986" max="9986" width="8.44140625" customWidth="1"/>
    <col min="9988" max="9988" width="11.6640625" customWidth="1"/>
    <col min="9989" max="9989" width="15.6640625" customWidth="1"/>
    <col min="9991" max="9991" width="12.5546875" customWidth="1"/>
    <col min="10242" max="10242" width="8.44140625" customWidth="1"/>
    <col min="10244" max="10244" width="11.6640625" customWidth="1"/>
    <col min="10245" max="10245" width="15.6640625" customWidth="1"/>
    <col min="10247" max="10247" width="12.5546875" customWidth="1"/>
    <col min="10498" max="10498" width="8.44140625" customWidth="1"/>
    <col min="10500" max="10500" width="11.6640625" customWidth="1"/>
    <col min="10501" max="10501" width="15.6640625" customWidth="1"/>
    <col min="10503" max="10503" width="12.5546875" customWidth="1"/>
    <col min="10754" max="10754" width="8.44140625" customWidth="1"/>
    <col min="10756" max="10756" width="11.6640625" customWidth="1"/>
    <col min="10757" max="10757" width="15.6640625" customWidth="1"/>
    <col min="10759" max="10759" width="12.5546875" customWidth="1"/>
    <col min="11010" max="11010" width="8.44140625" customWidth="1"/>
    <col min="11012" max="11012" width="11.6640625" customWidth="1"/>
    <col min="11013" max="11013" width="15.6640625" customWidth="1"/>
    <col min="11015" max="11015" width="12.5546875" customWidth="1"/>
    <col min="11266" max="11266" width="8.44140625" customWidth="1"/>
    <col min="11268" max="11268" width="11.6640625" customWidth="1"/>
    <col min="11269" max="11269" width="15.6640625" customWidth="1"/>
    <col min="11271" max="11271" width="12.5546875" customWidth="1"/>
    <col min="11522" max="11522" width="8.44140625" customWidth="1"/>
    <col min="11524" max="11524" width="11.6640625" customWidth="1"/>
    <col min="11525" max="11525" width="15.6640625" customWidth="1"/>
    <col min="11527" max="11527" width="12.5546875" customWidth="1"/>
    <col min="11778" max="11778" width="8.44140625" customWidth="1"/>
    <col min="11780" max="11780" width="11.6640625" customWidth="1"/>
    <col min="11781" max="11781" width="15.6640625" customWidth="1"/>
    <col min="11783" max="11783" width="12.5546875" customWidth="1"/>
    <col min="12034" max="12034" width="8.44140625" customWidth="1"/>
    <col min="12036" max="12036" width="11.6640625" customWidth="1"/>
    <col min="12037" max="12037" width="15.6640625" customWidth="1"/>
    <col min="12039" max="12039" width="12.5546875" customWidth="1"/>
    <col min="12290" max="12290" width="8.44140625" customWidth="1"/>
    <col min="12292" max="12292" width="11.6640625" customWidth="1"/>
    <col min="12293" max="12293" width="15.6640625" customWidth="1"/>
    <col min="12295" max="12295" width="12.5546875" customWidth="1"/>
    <col min="12546" max="12546" width="8.44140625" customWidth="1"/>
    <col min="12548" max="12548" width="11.6640625" customWidth="1"/>
    <col min="12549" max="12549" width="15.6640625" customWidth="1"/>
    <col min="12551" max="12551" width="12.5546875" customWidth="1"/>
    <col min="12802" max="12802" width="8.44140625" customWidth="1"/>
    <col min="12804" max="12804" width="11.6640625" customWidth="1"/>
    <col min="12805" max="12805" width="15.6640625" customWidth="1"/>
    <col min="12807" max="12807" width="12.5546875" customWidth="1"/>
    <col min="13058" max="13058" width="8.44140625" customWidth="1"/>
    <col min="13060" max="13060" width="11.6640625" customWidth="1"/>
    <col min="13061" max="13061" width="15.6640625" customWidth="1"/>
    <col min="13063" max="13063" width="12.5546875" customWidth="1"/>
    <col min="13314" max="13314" width="8.44140625" customWidth="1"/>
    <col min="13316" max="13316" width="11.6640625" customWidth="1"/>
    <col min="13317" max="13317" width="15.6640625" customWidth="1"/>
    <col min="13319" max="13319" width="12.5546875" customWidth="1"/>
    <col min="13570" max="13570" width="8.44140625" customWidth="1"/>
    <col min="13572" max="13572" width="11.6640625" customWidth="1"/>
    <col min="13573" max="13573" width="15.6640625" customWidth="1"/>
    <col min="13575" max="13575" width="12.5546875" customWidth="1"/>
    <col min="13826" max="13826" width="8.44140625" customWidth="1"/>
    <col min="13828" max="13828" width="11.6640625" customWidth="1"/>
    <col min="13829" max="13829" width="15.6640625" customWidth="1"/>
    <col min="13831" max="13831" width="12.5546875" customWidth="1"/>
    <col min="14082" max="14082" width="8.44140625" customWidth="1"/>
    <col min="14084" max="14084" width="11.6640625" customWidth="1"/>
    <col min="14085" max="14085" width="15.6640625" customWidth="1"/>
    <col min="14087" max="14087" width="12.5546875" customWidth="1"/>
    <col min="14338" max="14338" width="8.44140625" customWidth="1"/>
    <col min="14340" max="14340" width="11.6640625" customWidth="1"/>
    <col min="14341" max="14341" width="15.6640625" customWidth="1"/>
    <col min="14343" max="14343" width="12.5546875" customWidth="1"/>
    <col min="14594" max="14594" width="8.44140625" customWidth="1"/>
    <col min="14596" max="14596" width="11.6640625" customWidth="1"/>
    <col min="14597" max="14597" width="15.6640625" customWidth="1"/>
    <col min="14599" max="14599" width="12.5546875" customWidth="1"/>
    <col min="14850" max="14850" width="8.44140625" customWidth="1"/>
    <col min="14852" max="14852" width="11.6640625" customWidth="1"/>
    <col min="14853" max="14853" width="15.6640625" customWidth="1"/>
    <col min="14855" max="14855" width="12.5546875" customWidth="1"/>
    <col min="15106" max="15106" width="8.44140625" customWidth="1"/>
    <col min="15108" max="15108" width="11.6640625" customWidth="1"/>
    <col min="15109" max="15109" width="15.6640625" customWidth="1"/>
    <col min="15111" max="15111" width="12.5546875" customWidth="1"/>
    <col min="15362" max="15362" width="8.44140625" customWidth="1"/>
    <col min="15364" max="15364" width="11.6640625" customWidth="1"/>
    <col min="15365" max="15365" width="15.6640625" customWidth="1"/>
    <col min="15367" max="15367" width="12.5546875" customWidth="1"/>
    <col min="15618" max="15618" width="8.44140625" customWidth="1"/>
    <col min="15620" max="15620" width="11.6640625" customWidth="1"/>
    <col min="15621" max="15621" width="15.6640625" customWidth="1"/>
    <col min="15623" max="15623" width="12.5546875" customWidth="1"/>
    <col min="15874" max="15874" width="8.44140625" customWidth="1"/>
    <col min="15876" max="15876" width="11.6640625" customWidth="1"/>
    <col min="15877" max="15877" width="15.6640625" customWidth="1"/>
    <col min="15879" max="15879" width="12.5546875" customWidth="1"/>
    <col min="16130" max="16130" width="8.44140625" customWidth="1"/>
    <col min="16132" max="16132" width="11.6640625" customWidth="1"/>
    <col min="16133" max="16133" width="15.6640625" customWidth="1"/>
    <col min="16135" max="16135" width="12.5546875" customWidth="1"/>
  </cols>
  <sheetData>
    <row r="1" spans="1:3" ht="15.6" x14ac:dyDescent="0.3">
      <c r="A1" s="12" t="s">
        <v>60</v>
      </c>
      <c r="B1" s="12"/>
      <c r="C1" s="12"/>
    </row>
    <row r="2" spans="1:3" ht="15.6" x14ac:dyDescent="0.3">
      <c r="A2" s="12" t="s">
        <v>61</v>
      </c>
      <c r="B2" s="12"/>
      <c r="C2" s="12"/>
    </row>
    <row r="3" spans="1:3" ht="15.6" x14ac:dyDescent="0.3">
      <c r="A3" s="12" t="s">
        <v>62</v>
      </c>
      <c r="B3" s="12"/>
      <c r="C3" s="12"/>
    </row>
    <row r="4" spans="1:3" ht="15.6" x14ac:dyDescent="0.3">
      <c r="A4" s="12" t="s">
        <v>63</v>
      </c>
    </row>
    <row r="5" spans="1:3" ht="15.6" x14ac:dyDescent="0.3">
      <c r="A5" s="12" t="s">
        <v>64</v>
      </c>
    </row>
    <row r="6" spans="1:3" ht="15.6" x14ac:dyDescent="0.3">
      <c r="A6" s="12" t="s">
        <v>65</v>
      </c>
    </row>
    <row r="7" spans="1:3" ht="15.6" x14ac:dyDescent="0.3">
      <c r="A7" s="12"/>
    </row>
    <row r="8" spans="1:3" x14ac:dyDescent="0.3">
      <c r="A8" s="4" t="s">
        <v>66</v>
      </c>
    </row>
    <row r="9" spans="1:3" x14ac:dyDescent="0.3">
      <c r="A9" s="4" t="s">
        <v>67</v>
      </c>
    </row>
    <row r="10" spans="1:3" x14ac:dyDescent="0.3">
      <c r="A10" s="4" t="s">
        <v>68</v>
      </c>
    </row>
    <row r="11" spans="1:3" x14ac:dyDescent="0.3">
      <c r="A11" s="6" t="s">
        <v>6</v>
      </c>
      <c r="B11">
        <v>0.02</v>
      </c>
    </row>
    <row r="12" spans="1:3" x14ac:dyDescent="0.3">
      <c r="A12" s="6" t="s">
        <v>69</v>
      </c>
      <c r="B12">
        <v>0.08</v>
      </c>
    </row>
    <row r="13" spans="1:3" x14ac:dyDescent="0.3">
      <c r="A13" s="6" t="s">
        <v>8</v>
      </c>
      <c r="B13">
        <v>0.05</v>
      </c>
    </row>
    <row r="14" spans="1:3" x14ac:dyDescent="0.3">
      <c r="A14" s="6"/>
    </row>
    <row r="15" spans="1:3" x14ac:dyDescent="0.3">
      <c r="A15" s="6" t="s">
        <v>13</v>
      </c>
    </row>
    <row r="16" spans="1:3" ht="16.2" x14ac:dyDescent="0.3">
      <c r="A16" s="6" t="s">
        <v>70</v>
      </c>
    </row>
    <row r="17" spans="1:6" ht="16.2" x14ac:dyDescent="0.3">
      <c r="A17" s="17" t="s">
        <v>71</v>
      </c>
      <c r="E17">
        <f>B11*B12*(1-B13)+(B11*(1-B12)*B13)+(1-B11)*B12*B13</f>
        <v>6.3600000000000002E-3</v>
      </c>
    </row>
    <row r="18" spans="1:6" x14ac:dyDescent="0.3">
      <c r="A18" s="6"/>
    </row>
    <row r="19" spans="1:6" x14ac:dyDescent="0.3">
      <c r="A19" s="6" t="s">
        <v>15</v>
      </c>
    </row>
    <row r="20" spans="1:6" ht="16.2" x14ac:dyDescent="0.3">
      <c r="A20" s="6" t="s">
        <v>72</v>
      </c>
      <c r="C20">
        <f>(1-B11)*(1-B12)*(1-B13)</f>
        <v>0.85652000000000006</v>
      </c>
    </row>
    <row r="21" spans="1:6" x14ac:dyDescent="0.3">
      <c r="A21" s="6"/>
    </row>
    <row r="22" spans="1:6" x14ac:dyDescent="0.3">
      <c r="A22" s="6" t="s">
        <v>17</v>
      </c>
    </row>
    <row r="23" spans="1:6" ht="16.2" x14ac:dyDescent="0.3">
      <c r="A23" s="6" t="s">
        <v>73</v>
      </c>
    </row>
    <row r="24" spans="1:6" ht="16.2" x14ac:dyDescent="0.3">
      <c r="A24" s="17" t="s">
        <v>74</v>
      </c>
      <c r="F24">
        <f>C20+(1-B11)*(1-B12)*B13+(1-B11)*B12*(1-B13)+(1-B11)*B12*B13</f>
        <v>0.98000000000000009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27" sqref="B27:H27"/>
    </sheetView>
  </sheetViews>
  <sheetFormatPr defaultRowHeight="14.4" x14ac:dyDescent="0.3"/>
  <cols>
    <col min="1" max="1" width="54.109375" style="3" customWidth="1"/>
    <col min="2" max="2" width="10" style="3" customWidth="1"/>
    <col min="3" max="3" width="7.109375" style="3" customWidth="1"/>
    <col min="4" max="4" width="11.33203125" style="3" customWidth="1"/>
    <col min="5" max="5" width="6.88671875" style="3" customWidth="1"/>
    <col min="6" max="6" width="6.33203125" style="3" customWidth="1"/>
    <col min="7" max="7" width="6.109375" style="3" customWidth="1"/>
    <col min="8" max="8" width="6" style="3" customWidth="1"/>
    <col min="9" max="10" width="4.88671875" style="3" customWidth="1"/>
    <col min="11" max="11" width="6.109375" style="3" customWidth="1"/>
    <col min="12" max="12" width="6.5546875" style="3" customWidth="1"/>
    <col min="13" max="13" width="6.6640625" style="3" customWidth="1"/>
    <col min="14" max="256" width="9.109375" style="3"/>
    <col min="257" max="257" width="54.109375" style="3" customWidth="1"/>
    <col min="258" max="258" width="10" style="3" customWidth="1"/>
    <col min="259" max="259" width="7.109375" style="3" customWidth="1"/>
    <col min="260" max="260" width="11.33203125" style="3" customWidth="1"/>
    <col min="261" max="261" width="6.88671875" style="3" customWidth="1"/>
    <col min="262" max="262" width="6.33203125" style="3" customWidth="1"/>
    <col min="263" max="263" width="6.109375" style="3" customWidth="1"/>
    <col min="264" max="264" width="6" style="3" customWidth="1"/>
    <col min="265" max="266" width="4.88671875" style="3" customWidth="1"/>
    <col min="267" max="267" width="6.109375" style="3" customWidth="1"/>
    <col min="268" max="268" width="6.5546875" style="3" customWidth="1"/>
    <col min="269" max="269" width="6.6640625" style="3" customWidth="1"/>
    <col min="270" max="512" width="9.109375" style="3"/>
    <col min="513" max="513" width="54.109375" style="3" customWidth="1"/>
    <col min="514" max="514" width="10" style="3" customWidth="1"/>
    <col min="515" max="515" width="7.109375" style="3" customWidth="1"/>
    <col min="516" max="516" width="11.33203125" style="3" customWidth="1"/>
    <col min="517" max="517" width="6.88671875" style="3" customWidth="1"/>
    <col min="518" max="518" width="6.33203125" style="3" customWidth="1"/>
    <col min="519" max="519" width="6.109375" style="3" customWidth="1"/>
    <col min="520" max="520" width="6" style="3" customWidth="1"/>
    <col min="521" max="522" width="4.88671875" style="3" customWidth="1"/>
    <col min="523" max="523" width="6.109375" style="3" customWidth="1"/>
    <col min="524" max="524" width="6.5546875" style="3" customWidth="1"/>
    <col min="525" max="525" width="6.6640625" style="3" customWidth="1"/>
    <col min="526" max="768" width="9.109375" style="3"/>
    <col min="769" max="769" width="54.109375" style="3" customWidth="1"/>
    <col min="770" max="770" width="10" style="3" customWidth="1"/>
    <col min="771" max="771" width="7.109375" style="3" customWidth="1"/>
    <col min="772" max="772" width="11.33203125" style="3" customWidth="1"/>
    <col min="773" max="773" width="6.88671875" style="3" customWidth="1"/>
    <col min="774" max="774" width="6.33203125" style="3" customWidth="1"/>
    <col min="775" max="775" width="6.109375" style="3" customWidth="1"/>
    <col min="776" max="776" width="6" style="3" customWidth="1"/>
    <col min="777" max="778" width="4.88671875" style="3" customWidth="1"/>
    <col min="779" max="779" width="6.109375" style="3" customWidth="1"/>
    <col min="780" max="780" width="6.5546875" style="3" customWidth="1"/>
    <col min="781" max="781" width="6.6640625" style="3" customWidth="1"/>
    <col min="782" max="1024" width="9.109375" style="3"/>
    <col min="1025" max="1025" width="54.109375" style="3" customWidth="1"/>
    <col min="1026" max="1026" width="10" style="3" customWidth="1"/>
    <col min="1027" max="1027" width="7.109375" style="3" customWidth="1"/>
    <col min="1028" max="1028" width="11.33203125" style="3" customWidth="1"/>
    <col min="1029" max="1029" width="6.88671875" style="3" customWidth="1"/>
    <col min="1030" max="1030" width="6.33203125" style="3" customWidth="1"/>
    <col min="1031" max="1031" width="6.109375" style="3" customWidth="1"/>
    <col min="1032" max="1032" width="6" style="3" customWidth="1"/>
    <col min="1033" max="1034" width="4.88671875" style="3" customWidth="1"/>
    <col min="1035" max="1035" width="6.109375" style="3" customWidth="1"/>
    <col min="1036" max="1036" width="6.5546875" style="3" customWidth="1"/>
    <col min="1037" max="1037" width="6.6640625" style="3" customWidth="1"/>
    <col min="1038" max="1280" width="9.109375" style="3"/>
    <col min="1281" max="1281" width="54.109375" style="3" customWidth="1"/>
    <col min="1282" max="1282" width="10" style="3" customWidth="1"/>
    <col min="1283" max="1283" width="7.109375" style="3" customWidth="1"/>
    <col min="1284" max="1284" width="11.33203125" style="3" customWidth="1"/>
    <col min="1285" max="1285" width="6.88671875" style="3" customWidth="1"/>
    <col min="1286" max="1286" width="6.33203125" style="3" customWidth="1"/>
    <col min="1287" max="1287" width="6.109375" style="3" customWidth="1"/>
    <col min="1288" max="1288" width="6" style="3" customWidth="1"/>
    <col min="1289" max="1290" width="4.88671875" style="3" customWidth="1"/>
    <col min="1291" max="1291" width="6.109375" style="3" customWidth="1"/>
    <col min="1292" max="1292" width="6.5546875" style="3" customWidth="1"/>
    <col min="1293" max="1293" width="6.6640625" style="3" customWidth="1"/>
    <col min="1294" max="1536" width="9.109375" style="3"/>
    <col min="1537" max="1537" width="54.109375" style="3" customWidth="1"/>
    <col min="1538" max="1538" width="10" style="3" customWidth="1"/>
    <col min="1539" max="1539" width="7.109375" style="3" customWidth="1"/>
    <col min="1540" max="1540" width="11.33203125" style="3" customWidth="1"/>
    <col min="1541" max="1541" width="6.88671875" style="3" customWidth="1"/>
    <col min="1542" max="1542" width="6.33203125" style="3" customWidth="1"/>
    <col min="1543" max="1543" width="6.109375" style="3" customWidth="1"/>
    <col min="1544" max="1544" width="6" style="3" customWidth="1"/>
    <col min="1545" max="1546" width="4.88671875" style="3" customWidth="1"/>
    <col min="1547" max="1547" width="6.109375" style="3" customWidth="1"/>
    <col min="1548" max="1548" width="6.5546875" style="3" customWidth="1"/>
    <col min="1549" max="1549" width="6.6640625" style="3" customWidth="1"/>
    <col min="1550" max="1792" width="9.109375" style="3"/>
    <col min="1793" max="1793" width="54.109375" style="3" customWidth="1"/>
    <col min="1794" max="1794" width="10" style="3" customWidth="1"/>
    <col min="1795" max="1795" width="7.109375" style="3" customWidth="1"/>
    <col min="1796" max="1796" width="11.33203125" style="3" customWidth="1"/>
    <col min="1797" max="1797" width="6.88671875" style="3" customWidth="1"/>
    <col min="1798" max="1798" width="6.33203125" style="3" customWidth="1"/>
    <col min="1799" max="1799" width="6.109375" style="3" customWidth="1"/>
    <col min="1800" max="1800" width="6" style="3" customWidth="1"/>
    <col min="1801" max="1802" width="4.88671875" style="3" customWidth="1"/>
    <col min="1803" max="1803" width="6.109375" style="3" customWidth="1"/>
    <col min="1804" max="1804" width="6.5546875" style="3" customWidth="1"/>
    <col min="1805" max="1805" width="6.6640625" style="3" customWidth="1"/>
    <col min="1806" max="2048" width="9.109375" style="3"/>
    <col min="2049" max="2049" width="54.109375" style="3" customWidth="1"/>
    <col min="2050" max="2050" width="10" style="3" customWidth="1"/>
    <col min="2051" max="2051" width="7.109375" style="3" customWidth="1"/>
    <col min="2052" max="2052" width="11.33203125" style="3" customWidth="1"/>
    <col min="2053" max="2053" width="6.88671875" style="3" customWidth="1"/>
    <col min="2054" max="2054" width="6.33203125" style="3" customWidth="1"/>
    <col min="2055" max="2055" width="6.109375" style="3" customWidth="1"/>
    <col min="2056" max="2056" width="6" style="3" customWidth="1"/>
    <col min="2057" max="2058" width="4.88671875" style="3" customWidth="1"/>
    <col min="2059" max="2059" width="6.109375" style="3" customWidth="1"/>
    <col min="2060" max="2060" width="6.5546875" style="3" customWidth="1"/>
    <col min="2061" max="2061" width="6.6640625" style="3" customWidth="1"/>
    <col min="2062" max="2304" width="9.109375" style="3"/>
    <col min="2305" max="2305" width="54.109375" style="3" customWidth="1"/>
    <col min="2306" max="2306" width="10" style="3" customWidth="1"/>
    <col min="2307" max="2307" width="7.109375" style="3" customWidth="1"/>
    <col min="2308" max="2308" width="11.33203125" style="3" customWidth="1"/>
    <col min="2309" max="2309" width="6.88671875" style="3" customWidth="1"/>
    <col min="2310" max="2310" width="6.33203125" style="3" customWidth="1"/>
    <col min="2311" max="2311" width="6.109375" style="3" customWidth="1"/>
    <col min="2312" max="2312" width="6" style="3" customWidth="1"/>
    <col min="2313" max="2314" width="4.88671875" style="3" customWidth="1"/>
    <col min="2315" max="2315" width="6.109375" style="3" customWidth="1"/>
    <col min="2316" max="2316" width="6.5546875" style="3" customWidth="1"/>
    <col min="2317" max="2317" width="6.6640625" style="3" customWidth="1"/>
    <col min="2318" max="2560" width="9.109375" style="3"/>
    <col min="2561" max="2561" width="54.109375" style="3" customWidth="1"/>
    <col min="2562" max="2562" width="10" style="3" customWidth="1"/>
    <col min="2563" max="2563" width="7.109375" style="3" customWidth="1"/>
    <col min="2564" max="2564" width="11.33203125" style="3" customWidth="1"/>
    <col min="2565" max="2565" width="6.88671875" style="3" customWidth="1"/>
    <col min="2566" max="2566" width="6.33203125" style="3" customWidth="1"/>
    <col min="2567" max="2567" width="6.109375" style="3" customWidth="1"/>
    <col min="2568" max="2568" width="6" style="3" customWidth="1"/>
    <col min="2569" max="2570" width="4.88671875" style="3" customWidth="1"/>
    <col min="2571" max="2571" width="6.109375" style="3" customWidth="1"/>
    <col min="2572" max="2572" width="6.5546875" style="3" customWidth="1"/>
    <col min="2573" max="2573" width="6.6640625" style="3" customWidth="1"/>
    <col min="2574" max="2816" width="9.109375" style="3"/>
    <col min="2817" max="2817" width="54.109375" style="3" customWidth="1"/>
    <col min="2818" max="2818" width="10" style="3" customWidth="1"/>
    <col min="2819" max="2819" width="7.109375" style="3" customWidth="1"/>
    <col min="2820" max="2820" width="11.33203125" style="3" customWidth="1"/>
    <col min="2821" max="2821" width="6.88671875" style="3" customWidth="1"/>
    <col min="2822" max="2822" width="6.33203125" style="3" customWidth="1"/>
    <col min="2823" max="2823" width="6.109375" style="3" customWidth="1"/>
    <col min="2824" max="2824" width="6" style="3" customWidth="1"/>
    <col min="2825" max="2826" width="4.88671875" style="3" customWidth="1"/>
    <col min="2827" max="2827" width="6.109375" style="3" customWidth="1"/>
    <col min="2828" max="2828" width="6.5546875" style="3" customWidth="1"/>
    <col min="2829" max="2829" width="6.6640625" style="3" customWidth="1"/>
    <col min="2830" max="3072" width="9.109375" style="3"/>
    <col min="3073" max="3073" width="54.109375" style="3" customWidth="1"/>
    <col min="3074" max="3074" width="10" style="3" customWidth="1"/>
    <col min="3075" max="3075" width="7.109375" style="3" customWidth="1"/>
    <col min="3076" max="3076" width="11.33203125" style="3" customWidth="1"/>
    <col min="3077" max="3077" width="6.88671875" style="3" customWidth="1"/>
    <col min="3078" max="3078" width="6.33203125" style="3" customWidth="1"/>
    <col min="3079" max="3079" width="6.109375" style="3" customWidth="1"/>
    <col min="3080" max="3080" width="6" style="3" customWidth="1"/>
    <col min="3081" max="3082" width="4.88671875" style="3" customWidth="1"/>
    <col min="3083" max="3083" width="6.109375" style="3" customWidth="1"/>
    <col min="3084" max="3084" width="6.5546875" style="3" customWidth="1"/>
    <col min="3085" max="3085" width="6.6640625" style="3" customWidth="1"/>
    <col min="3086" max="3328" width="9.109375" style="3"/>
    <col min="3329" max="3329" width="54.109375" style="3" customWidth="1"/>
    <col min="3330" max="3330" width="10" style="3" customWidth="1"/>
    <col min="3331" max="3331" width="7.109375" style="3" customWidth="1"/>
    <col min="3332" max="3332" width="11.33203125" style="3" customWidth="1"/>
    <col min="3333" max="3333" width="6.88671875" style="3" customWidth="1"/>
    <col min="3334" max="3334" width="6.33203125" style="3" customWidth="1"/>
    <col min="3335" max="3335" width="6.109375" style="3" customWidth="1"/>
    <col min="3336" max="3336" width="6" style="3" customWidth="1"/>
    <col min="3337" max="3338" width="4.88671875" style="3" customWidth="1"/>
    <col min="3339" max="3339" width="6.109375" style="3" customWidth="1"/>
    <col min="3340" max="3340" width="6.5546875" style="3" customWidth="1"/>
    <col min="3341" max="3341" width="6.6640625" style="3" customWidth="1"/>
    <col min="3342" max="3584" width="9.109375" style="3"/>
    <col min="3585" max="3585" width="54.109375" style="3" customWidth="1"/>
    <col min="3586" max="3586" width="10" style="3" customWidth="1"/>
    <col min="3587" max="3587" width="7.109375" style="3" customWidth="1"/>
    <col min="3588" max="3588" width="11.33203125" style="3" customWidth="1"/>
    <col min="3589" max="3589" width="6.88671875" style="3" customWidth="1"/>
    <col min="3590" max="3590" width="6.33203125" style="3" customWidth="1"/>
    <col min="3591" max="3591" width="6.109375" style="3" customWidth="1"/>
    <col min="3592" max="3592" width="6" style="3" customWidth="1"/>
    <col min="3593" max="3594" width="4.88671875" style="3" customWidth="1"/>
    <col min="3595" max="3595" width="6.109375" style="3" customWidth="1"/>
    <col min="3596" max="3596" width="6.5546875" style="3" customWidth="1"/>
    <col min="3597" max="3597" width="6.6640625" style="3" customWidth="1"/>
    <col min="3598" max="3840" width="9.109375" style="3"/>
    <col min="3841" max="3841" width="54.109375" style="3" customWidth="1"/>
    <col min="3842" max="3842" width="10" style="3" customWidth="1"/>
    <col min="3843" max="3843" width="7.109375" style="3" customWidth="1"/>
    <col min="3844" max="3844" width="11.33203125" style="3" customWidth="1"/>
    <col min="3845" max="3845" width="6.88671875" style="3" customWidth="1"/>
    <col min="3846" max="3846" width="6.33203125" style="3" customWidth="1"/>
    <col min="3847" max="3847" width="6.109375" style="3" customWidth="1"/>
    <col min="3848" max="3848" width="6" style="3" customWidth="1"/>
    <col min="3849" max="3850" width="4.88671875" style="3" customWidth="1"/>
    <col min="3851" max="3851" width="6.109375" style="3" customWidth="1"/>
    <col min="3852" max="3852" width="6.5546875" style="3" customWidth="1"/>
    <col min="3853" max="3853" width="6.6640625" style="3" customWidth="1"/>
    <col min="3854" max="4096" width="9.109375" style="3"/>
    <col min="4097" max="4097" width="54.109375" style="3" customWidth="1"/>
    <col min="4098" max="4098" width="10" style="3" customWidth="1"/>
    <col min="4099" max="4099" width="7.109375" style="3" customWidth="1"/>
    <col min="4100" max="4100" width="11.33203125" style="3" customWidth="1"/>
    <col min="4101" max="4101" width="6.88671875" style="3" customWidth="1"/>
    <col min="4102" max="4102" width="6.33203125" style="3" customWidth="1"/>
    <col min="4103" max="4103" width="6.109375" style="3" customWidth="1"/>
    <col min="4104" max="4104" width="6" style="3" customWidth="1"/>
    <col min="4105" max="4106" width="4.88671875" style="3" customWidth="1"/>
    <col min="4107" max="4107" width="6.109375" style="3" customWidth="1"/>
    <col min="4108" max="4108" width="6.5546875" style="3" customWidth="1"/>
    <col min="4109" max="4109" width="6.6640625" style="3" customWidth="1"/>
    <col min="4110" max="4352" width="9.109375" style="3"/>
    <col min="4353" max="4353" width="54.109375" style="3" customWidth="1"/>
    <col min="4354" max="4354" width="10" style="3" customWidth="1"/>
    <col min="4355" max="4355" width="7.109375" style="3" customWidth="1"/>
    <col min="4356" max="4356" width="11.33203125" style="3" customWidth="1"/>
    <col min="4357" max="4357" width="6.88671875" style="3" customWidth="1"/>
    <col min="4358" max="4358" width="6.33203125" style="3" customWidth="1"/>
    <col min="4359" max="4359" width="6.109375" style="3" customWidth="1"/>
    <col min="4360" max="4360" width="6" style="3" customWidth="1"/>
    <col min="4361" max="4362" width="4.88671875" style="3" customWidth="1"/>
    <col min="4363" max="4363" width="6.109375" style="3" customWidth="1"/>
    <col min="4364" max="4364" width="6.5546875" style="3" customWidth="1"/>
    <col min="4365" max="4365" width="6.6640625" style="3" customWidth="1"/>
    <col min="4366" max="4608" width="9.109375" style="3"/>
    <col min="4609" max="4609" width="54.109375" style="3" customWidth="1"/>
    <col min="4610" max="4610" width="10" style="3" customWidth="1"/>
    <col min="4611" max="4611" width="7.109375" style="3" customWidth="1"/>
    <col min="4612" max="4612" width="11.33203125" style="3" customWidth="1"/>
    <col min="4613" max="4613" width="6.88671875" style="3" customWidth="1"/>
    <col min="4614" max="4614" width="6.33203125" style="3" customWidth="1"/>
    <col min="4615" max="4615" width="6.109375" style="3" customWidth="1"/>
    <col min="4616" max="4616" width="6" style="3" customWidth="1"/>
    <col min="4617" max="4618" width="4.88671875" style="3" customWidth="1"/>
    <col min="4619" max="4619" width="6.109375" style="3" customWidth="1"/>
    <col min="4620" max="4620" width="6.5546875" style="3" customWidth="1"/>
    <col min="4621" max="4621" width="6.6640625" style="3" customWidth="1"/>
    <col min="4622" max="4864" width="9.109375" style="3"/>
    <col min="4865" max="4865" width="54.109375" style="3" customWidth="1"/>
    <col min="4866" max="4866" width="10" style="3" customWidth="1"/>
    <col min="4867" max="4867" width="7.109375" style="3" customWidth="1"/>
    <col min="4868" max="4868" width="11.33203125" style="3" customWidth="1"/>
    <col min="4869" max="4869" width="6.88671875" style="3" customWidth="1"/>
    <col min="4870" max="4870" width="6.33203125" style="3" customWidth="1"/>
    <col min="4871" max="4871" width="6.109375" style="3" customWidth="1"/>
    <col min="4872" max="4872" width="6" style="3" customWidth="1"/>
    <col min="4873" max="4874" width="4.88671875" style="3" customWidth="1"/>
    <col min="4875" max="4875" width="6.109375" style="3" customWidth="1"/>
    <col min="4876" max="4876" width="6.5546875" style="3" customWidth="1"/>
    <col min="4877" max="4877" width="6.6640625" style="3" customWidth="1"/>
    <col min="4878" max="5120" width="9.109375" style="3"/>
    <col min="5121" max="5121" width="54.109375" style="3" customWidth="1"/>
    <col min="5122" max="5122" width="10" style="3" customWidth="1"/>
    <col min="5123" max="5123" width="7.109375" style="3" customWidth="1"/>
    <col min="5124" max="5124" width="11.33203125" style="3" customWidth="1"/>
    <col min="5125" max="5125" width="6.88671875" style="3" customWidth="1"/>
    <col min="5126" max="5126" width="6.33203125" style="3" customWidth="1"/>
    <col min="5127" max="5127" width="6.109375" style="3" customWidth="1"/>
    <col min="5128" max="5128" width="6" style="3" customWidth="1"/>
    <col min="5129" max="5130" width="4.88671875" style="3" customWidth="1"/>
    <col min="5131" max="5131" width="6.109375" style="3" customWidth="1"/>
    <col min="5132" max="5132" width="6.5546875" style="3" customWidth="1"/>
    <col min="5133" max="5133" width="6.6640625" style="3" customWidth="1"/>
    <col min="5134" max="5376" width="9.109375" style="3"/>
    <col min="5377" max="5377" width="54.109375" style="3" customWidth="1"/>
    <col min="5378" max="5378" width="10" style="3" customWidth="1"/>
    <col min="5379" max="5379" width="7.109375" style="3" customWidth="1"/>
    <col min="5380" max="5380" width="11.33203125" style="3" customWidth="1"/>
    <col min="5381" max="5381" width="6.88671875" style="3" customWidth="1"/>
    <col min="5382" max="5382" width="6.33203125" style="3" customWidth="1"/>
    <col min="5383" max="5383" width="6.109375" style="3" customWidth="1"/>
    <col min="5384" max="5384" width="6" style="3" customWidth="1"/>
    <col min="5385" max="5386" width="4.88671875" style="3" customWidth="1"/>
    <col min="5387" max="5387" width="6.109375" style="3" customWidth="1"/>
    <col min="5388" max="5388" width="6.5546875" style="3" customWidth="1"/>
    <col min="5389" max="5389" width="6.6640625" style="3" customWidth="1"/>
    <col min="5390" max="5632" width="9.109375" style="3"/>
    <col min="5633" max="5633" width="54.109375" style="3" customWidth="1"/>
    <col min="5634" max="5634" width="10" style="3" customWidth="1"/>
    <col min="5635" max="5635" width="7.109375" style="3" customWidth="1"/>
    <col min="5636" max="5636" width="11.33203125" style="3" customWidth="1"/>
    <col min="5637" max="5637" width="6.88671875" style="3" customWidth="1"/>
    <col min="5638" max="5638" width="6.33203125" style="3" customWidth="1"/>
    <col min="5639" max="5639" width="6.109375" style="3" customWidth="1"/>
    <col min="5640" max="5640" width="6" style="3" customWidth="1"/>
    <col min="5641" max="5642" width="4.88671875" style="3" customWidth="1"/>
    <col min="5643" max="5643" width="6.109375" style="3" customWidth="1"/>
    <col min="5644" max="5644" width="6.5546875" style="3" customWidth="1"/>
    <col min="5645" max="5645" width="6.6640625" style="3" customWidth="1"/>
    <col min="5646" max="5888" width="9.109375" style="3"/>
    <col min="5889" max="5889" width="54.109375" style="3" customWidth="1"/>
    <col min="5890" max="5890" width="10" style="3" customWidth="1"/>
    <col min="5891" max="5891" width="7.109375" style="3" customWidth="1"/>
    <col min="5892" max="5892" width="11.33203125" style="3" customWidth="1"/>
    <col min="5893" max="5893" width="6.88671875" style="3" customWidth="1"/>
    <col min="5894" max="5894" width="6.33203125" style="3" customWidth="1"/>
    <col min="5895" max="5895" width="6.109375" style="3" customWidth="1"/>
    <col min="5896" max="5896" width="6" style="3" customWidth="1"/>
    <col min="5897" max="5898" width="4.88671875" style="3" customWidth="1"/>
    <col min="5899" max="5899" width="6.109375" style="3" customWidth="1"/>
    <col min="5900" max="5900" width="6.5546875" style="3" customWidth="1"/>
    <col min="5901" max="5901" width="6.6640625" style="3" customWidth="1"/>
    <col min="5902" max="6144" width="9.109375" style="3"/>
    <col min="6145" max="6145" width="54.109375" style="3" customWidth="1"/>
    <col min="6146" max="6146" width="10" style="3" customWidth="1"/>
    <col min="6147" max="6147" width="7.109375" style="3" customWidth="1"/>
    <col min="6148" max="6148" width="11.33203125" style="3" customWidth="1"/>
    <col min="6149" max="6149" width="6.88671875" style="3" customWidth="1"/>
    <col min="6150" max="6150" width="6.33203125" style="3" customWidth="1"/>
    <col min="6151" max="6151" width="6.109375" style="3" customWidth="1"/>
    <col min="6152" max="6152" width="6" style="3" customWidth="1"/>
    <col min="6153" max="6154" width="4.88671875" style="3" customWidth="1"/>
    <col min="6155" max="6155" width="6.109375" style="3" customWidth="1"/>
    <col min="6156" max="6156" width="6.5546875" style="3" customWidth="1"/>
    <col min="6157" max="6157" width="6.6640625" style="3" customWidth="1"/>
    <col min="6158" max="6400" width="9.109375" style="3"/>
    <col min="6401" max="6401" width="54.109375" style="3" customWidth="1"/>
    <col min="6402" max="6402" width="10" style="3" customWidth="1"/>
    <col min="6403" max="6403" width="7.109375" style="3" customWidth="1"/>
    <col min="6404" max="6404" width="11.33203125" style="3" customWidth="1"/>
    <col min="6405" max="6405" width="6.88671875" style="3" customWidth="1"/>
    <col min="6406" max="6406" width="6.33203125" style="3" customWidth="1"/>
    <col min="6407" max="6407" width="6.109375" style="3" customWidth="1"/>
    <col min="6408" max="6408" width="6" style="3" customWidth="1"/>
    <col min="6409" max="6410" width="4.88671875" style="3" customWidth="1"/>
    <col min="6411" max="6411" width="6.109375" style="3" customWidth="1"/>
    <col min="6412" max="6412" width="6.5546875" style="3" customWidth="1"/>
    <col min="6413" max="6413" width="6.6640625" style="3" customWidth="1"/>
    <col min="6414" max="6656" width="9.109375" style="3"/>
    <col min="6657" max="6657" width="54.109375" style="3" customWidth="1"/>
    <col min="6658" max="6658" width="10" style="3" customWidth="1"/>
    <col min="6659" max="6659" width="7.109375" style="3" customWidth="1"/>
    <col min="6660" max="6660" width="11.33203125" style="3" customWidth="1"/>
    <col min="6661" max="6661" width="6.88671875" style="3" customWidth="1"/>
    <col min="6662" max="6662" width="6.33203125" style="3" customWidth="1"/>
    <col min="6663" max="6663" width="6.109375" style="3" customWidth="1"/>
    <col min="6664" max="6664" width="6" style="3" customWidth="1"/>
    <col min="6665" max="6666" width="4.88671875" style="3" customWidth="1"/>
    <col min="6667" max="6667" width="6.109375" style="3" customWidth="1"/>
    <col min="6668" max="6668" width="6.5546875" style="3" customWidth="1"/>
    <col min="6669" max="6669" width="6.6640625" style="3" customWidth="1"/>
    <col min="6670" max="6912" width="9.109375" style="3"/>
    <col min="6913" max="6913" width="54.109375" style="3" customWidth="1"/>
    <col min="6914" max="6914" width="10" style="3" customWidth="1"/>
    <col min="6915" max="6915" width="7.109375" style="3" customWidth="1"/>
    <col min="6916" max="6916" width="11.33203125" style="3" customWidth="1"/>
    <col min="6917" max="6917" width="6.88671875" style="3" customWidth="1"/>
    <col min="6918" max="6918" width="6.33203125" style="3" customWidth="1"/>
    <col min="6919" max="6919" width="6.109375" style="3" customWidth="1"/>
    <col min="6920" max="6920" width="6" style="3" customWidth="1"/>
    <col min="6921" max="6922" width="4.88671875" style="3" customWidth="1"/>
    <col min="6923" max="6923" width="6.109375" style="3" customWidth="1"/>
    <col min="6924" max="6924" width="6.5546875" style="3" customWidth="1"/>
    <col min="6925" max="6925" width="6.6640625" style="3" customWidth="1"/>
    <col min="6926" max="7168" width="9.109375" style="3"/>
    <col min="7169" max="7169" width="54.109375" style="3" customWidth="1"/>
    <col min="7170" max="7170" width="10" style="3" customWidth="1"/>
    <col min="7171" max="7171" width="7.109375" style="3" customWidth="1"/>
    <col min="7172" max="7172" width="11.33203125" style="3" customWidth="1"/>
    <col min="7173" max="7173" width="6.88671875" style="3" customWidth="1"/>
    <col min="7174" max="7174" width="6.33203125" style="3" customWidth="1"/>
    <col min="7175" max="7175" width="6.109375" style="3" customWidth="1"/>
    <col min="7176" max="7176" width="6" style="3" customWidth="1"/>
    <col min="7177" max="7178" width="4.88671875" style="3" customWidth="1"/>
    <col min="7179" max="7179" width="6.109375" style="3" customWidth="1"/>
    <col min="7180" max="7180" width="6.5546875" style="3" customWidth="1"/>
    <col min="7181" max="7181" width="6.6640625" style="3" customWidth="1"/>
    <col min="7182" max="7424" width="9.109375" style="3"/>
    <col min="7425" max="7425" width="54.109375" style="3" customWidth="1"/>
    <col min="7426" max="7426" width="10" style="3" customWidth="1"/>
    <col min="7427" max="7427" width="7.109375" style="3" customWidth="1"/>
    <col min="7428" max="7428" width="11.33203125" style="3" customWidth="1"/>
    <col min="7429" max="7429" width="6.88671875" style="3" customWidth="1"/>
    <col min="7430" max="7430" width="6.33203125" style="3" customWidth="1"/>
    <col min="7431" max="7431" width="6.109375" style="3" customWidth="1"/>
    <col min="7432" max="7432" width="6" style="3" customWidth="1"/>
    <col min="7433" max="7434" width="4.88671875" style="3" customWidth="1"/>
    <col min="7435" max="7435" width="6.109375" style="3" customWidth="1"/>
    <col min="7436" max="7436" width="6.5546875" style="3" customWidth="1"/>
    <col min="7437" max="7437" width="6.6640625" style="3" customWidth="1"/>
    <col min="7438" max="7680" width="9.109375" style="3"/>
    <col min="7681" max="7681" width="54.109375" style="3" customWidth="1"/>
    <col min="7682" max="7682" width="10" style="3" customWidth="1"/>
    <col min="7683" max="7683" width="7.109375" style="3" customWidth="1"/>
    <col min="7684" max="7684" width="11.33203125" style="3" customWidth="1"/>
    <col min="7685" max="7685" width="6.88671875" style="3" customWidth="1"/>
    <col min="7686" max="7686" width="6.33203125" style="3" customWidth="1"/>
    <col min="7687" max="7687" width="6.109375" style="3" customWidth="1"/>
    <col min="7688" max="7688" width="6" style="3" customWidth="1"/>
    <col min="7689" max="7690" width="4.88671875" style="3" customWidth="1"/>
    <col min="7691" max="7691" width="6.109375" style="3" customWidth="1"/>
    <col min="7692" max="7692" width="6.5546875" style="3" customWidth="1"/>
    <col min="7693" max="7693" width="6.6640625" style="3" customWidth="1"/>
    <col min="7694" max="7936" width="9.109375" style="3"/>
    <col min="7937" max="7937" width="54.109375" style="3" customWidth="1"/>
    <col min="7938" max="7938" width="10" style="3" customWidth="1"/>
    <col min="7939" max="7939" width="7.109375" style="3" customWidth="1"/>
    <col min="7940" max="7940" width="11.33203125" style="3" customWidth="1"/>
    <col min="7941" max="7941" width="6.88671875" style="3" customWidth="1"/>
    <col min="7942" max="7942" width="6.33203125" style="3" customWidth="1"/>
    <col min="7943" max="7943" width="6.109375" style="3" customWidth="1"/>
    <col min="7944" max="7944" width="6" style="3" customWidth="1"/>
    <col min="7945" max="7946" width="4.88671875" style="3" customWidth="1"/>
    <col min="7947" max="7947" width="6.109375" style="3" customWidth="1"/>
    <col min="7948" max="7948" width="6.5546875" style="3" customWidth="1"/>
    <col min="7949" max="7949" width="6.6640625" style="3" customWidth="1"/>
    <col min="7950" max="8192" width="9.109375" style="3"/>
    <col min="8193" max="8193" width="54.109375" style="3" customWidth="1"/>
    <col min="8194" max="8194" width="10" style="3" customWidth="1"/>
    <col min="8195" max="8195" width="7.109375" style="3" customWidth="1"/>
    <col min="8196" max="8196" width="11.33203125" style="3" customWidth="1"/>
    <col min="8197" max="8197" width="6.88671875" style="3" customWidth="1"/>
    <col min="8198" max="8198" width="6.33203125" style="3" customWidth="1"/>
    <col min="8199" max="8199" width="6.109375" style="3" customWidth="1"/>
    <col min="8200" max="8200" width="6" style="3" customWidth="1"/>
    <col min="8201" max="8202" width="4.88671875" style="3" customWidth="1"/>
    <col min="8203" max="8203" width="6.109375" style="3" customWidth="1"/>
    <col min="8204" max="8204" width="6.5546875" style="3" customWidth="1"/>
    <col min="8205" max="8205" width="6.6640625" style="3" customWidth="1"/>
    <col min="8206" max="8448" width="9.109375" style="3"/>
    <col min="8449" max="8449" width="54.109375" style="3" customWidth="1"/>
    <col min="8450" max="8450" width="10" style="3" customWidth="1"/>
    <col min="8451" max="8451" width="7.109375" style="3" customWidth="1"/>
    <col min="8452" max="8452" width="11.33203125" style="3" customWidth="1"/>
    <col min="8453" max="8453" width="6.88671875" style="3" customWidth="1"/>
    <col min="8454" max="8454" width="6.33203125" style="3" customWidth="1"/>
    <col min="8455" max="8455" width="6.109375" style="3" customWidth="1"/>
    <col min="8456" max="8456" width="6" style="3" customWidth="1"/>
    <col min="8457" max="8458" width="4.88671875" style="3" customWidth="1"/>
    <col min="8459" max="8459" width="6.109375" style="3" customWidth="1"/>
    <col min="8460" max="8460" width="6.5546875" style="3" customWidth="1"/>
    <col min="8461" max="8461" width="6.6640625" style="3" customWidth="1"/>
    <col min="8462" max="8704" width="9.109375" style="3"/>
    <col min="8705" max="8705" width="54.109375" style="3" customWidth="1"/>
    <col min="8706" max="8706" width="10" style="3" customWidth="1"/>
    <col min="8707" max="8707" width="7.109375" style="3" customWidth="1"/>
    <col min="8708" max="8708" width="11.33203125" style="3" customWidth="1"/>
    <col min="8709" max="8709" width="6.88671875" style="3" customWidth="1"/>
    <col min="8710" max="8710" width="6.33203125" style="3" customWidth="1"/>
    <col min="8711" max="8711" width="6.109375" style="3" customWidth="1"/>
    <col min="8712" max="8712" width="6" style="3" customWidth="1"/>
    <col min="8713" max="8714" width="4.88671875" style="3" customWidth="1"/>
    <col min="8715" max="8715" width="6.109375" style="3" customWidth="1"/>
    <col min="8716" max="8716" width="6.5546875" style="3" customWidth="1"/>
    <col min="8717" max="8717" width="6.6640625" style="3" customWidth="1"/>
    <col min="8718" max="8960" width="9.109375" style="3"/>
    <col min="8961" max="8961" width="54.109375" style="3" customWidth="1"/>
    <col min="8962" max="8962" width="10" style="3" customWidth="1"/>
    <col min="8963" max="8963" width="7.109375" style="3" customWidth="1"/>
    <col min="8964" max="8964" width="11.33203125" style="3" customWidth="1"/>
    <col min="8965" max="8965" width="6.88671875" style="3" customWidth="1"/>
    <col min="8966" max="8966" width="6.33203125" style="3" customWidth="1"/>
    <col min="8967" max="8967" width="6.109375" style="3" customWidth="1"/>
    <col min="8968" max="8968" width="6" style="3" customWidth="1"/>
    <col min="8969" max="8970" width="4.88671875" style="3" customWidth="1"/>
    <col min="8971" max="8971" width="6.109375" style="3" customWidth="1"/>
    <col min="8972" max="8972" width="6.5546875" style="3" customWidth="1"/>
    <col min="8973" max="8973" width="6.6640625" style="3" customWidth="1"/>
    <col min="8974" max="9216" width="9.109375" style="3"/>
    <col min="9217" max="9217" width="54.109375" style="3" customWidth="1"/>
    <col min="9218" max="9218" width="10" style="3" customWidth="1"/>
    <col min="9219" max="9219" width="7.109375" style="3" customWidth="1"/>
    <col min="9220" max="9220" width="11.33203125" style="3" customWidth="1"/>
    <col min="9221" max="9221" width="6.88671875" style="3" customWidth="1"/>
    <col min="9222" max="9222" width="6.33203125" style="3" customWidth="1"/>
    <col min="9223" max="9223" width="6.109375" style="3" customWidth="1"/>
    <col min="9224" max="9224" width="6" style="3" customWidth="1"/>
    <col min="9225" max="9226" width="4.88671875" style="3" customWidth="1"/>
    <col min="9227" max="9227" width="6.109375" style="3" customWidth="1"/>
    <col min="9228" max="9228" width="6.5546875" style="3" customWidth="1"/>
    <col min="9229" max="9229" width="6.6640625" style="3" customWidth="1"/>
    <col min="9230" max="9472" width="9.109375" style="3"/>
    <col min="9473" max="9473" width="54.109375" style="3" customWidth="1"/>
    <col min="9474" max="9474" width="10" style="3" customWidth="1"/>
    <col min="9475" max="9475" width="7.109375" style="3" customWidth="1"/>
    <col min="9476" max="9476" width="11.33203125" style="3" customWidth="1"/>
    <col min="9477" max="9477" width="6.88671875" style="3" customWidth="1"/>
    <col min="9478" max="9478" width="6.33203125" style="3" customWidth="1"/>
    <col min="9479" max="9479" width="6.109375" style="3" customWidth="1"/>
    <col min="9480" max="9480" width="6" style="3" customWidth="1"/>
    <col min="9481" max="9482" width="4.88671875" style="3" customWidth="1"/>
    <col min="9483" max="9483" width="6.109375" style="3" customWidth="1"/>
    <col min="9484" max="9484" width="6.5546875" style="3" customWidth="1"/>
    <col min="9485" max="9485" width="6.6640625" style="3" customWidth="1"/>
    <col min="9486" max="9728" width="9.109375" style="3"/>
    <col min="9729" max="9729" width="54.109375" style="3" customWidth="1"/>
    <col min="9730" max="9730" width="10" style="3" customWidth="1"/>
    <col min="9731" max="9731" width="7.109375" style="3" customWidth="1"/>
    <col min="9732" max="9732" width="11.33203125" style="3" customWidth="1"/>
    <col min="9733" max="9733" width="6.88671875" style="3" customWidth="1"/>
    <col min="9734" max="9734" width="6.33203125" style="3" customWidth="1"/>
    <col min="9735" max="9735" width="6.109375" style="3" customWidth="1"/>
    <col min="9736" max="9736" width="6" style="3" customWidth="1"/>
    <col min="9737" max="9738" width="4.88671875" style="3" customWidth="1"/>
    <col min="9739" max="9739" width="6.109375" style="3" customWidth="1"/>
    <col min="9740" max="9740" width="6.5546875" style="3" customWidth="1"/>
    <col min="9741" max="9741" width="6.6640625" style="3" customWidth="1"/>
    <col min="9742" max="9984" width="9.109375" style="3"/>
    <col min="9985" max="9985" width="54.109375" style="3" customWidth="1"/>
    <col min="9986" max="9986" width="10" style="3" customWidth="1"/>
    <col min="9987" max="9987" width="7.109375" style="3" customWidth="1"/>
    <col min="9988" max="9988" width="11.33203125" style="3" customWidth="1"/>
    <col min="9989" max="9989" width="6.88671875" style="3" customWidth="1"/>
    <col min="9990" max="9990" width="6.33203125" style="3" customWidth="1"/>
    <col min="9991" max="9991" width="6.109375" style="3" customWidth="1"/>
    <col min="9992" max="9992" width="6" style="3" customWidth="1"/>
    <col min="9993" max="9994" width="4.88671875" style="3" customWidth="1"/>
    <col min="9995" max="9995" width="6.109375" style="3" customWidth="1"/>
    <col min="9996" max="9996" width="6.5546875" style="3" customWidth="1"/>
    <col min="9997" max="9997" width="6.6640625" style="3" customWidth="1"/>
    <col min="9998" max="10240" width="9.109375" style="3"/>
    <col min="10241" max="10241" width="54.109375" style="3" customWidth="1"/>
    <col min="10242" max="10242" width="10" style="3" customWidth="1"/>
    <col min="10243" max="10243" width="7.109375" style="3" customWidth="1"/>
    <col min="10244" max="10244" width="11.33203125" style="3" customWidth="1"/>
    <col min="10245" max="10245" width="6.88671875" style="3" customWidth="1"/>
    <col min="10246" max="10246" width="6.33203125" style="3" customWidth="1"/>
    <col min="10247" max="10247" width="6.109375" style="3" customWidth="1"/>
    <col min="10248" max="10248" width="6" style="3" customWidth="1"/>
    <col min="10249" max="10250" width="4.88671875" style="3" customWidth="1"/>
    <col min="10251" max="10251" width="6.109375" style="3" customWidth="1"/>
    <col min="10252" max="10252" width="6.5546875" style="3" customWidth="1"/>
    <col min="10253" max="10253" width="6.6640625" style="3" customWidth="1"/>
    <col min="10254" max="10496" width="9.109375" style="3"/>
    <col min="10497" max="10497" width="54.109375" style="3" customWidth="1"/>
    <col min="10498" max="10498" width="10" style="3" customWidth="1"/>
    <col min="10499" max="10499" width="7.109375" style="3" customWidth="1"/>
    <col min="10500" max="10500" width="11.33203125" style="3" customWidth="1"/>
    <col min="10501" max="10501" width="6.88671875" style="3" customWidth="1"/>
    <col min="10502" max="10502" width="6.33203125" style="3" customWidth="1"/>
    <col min="10503" max="10503" width="6.109375" style="3" customWidth="1"/>
    <col min="10504" max="10504" width="6" style="3" customWidth="1"/>
    <col min="10505" max="10506" width="4.88671875" style="3" customWidth="1"/>
    <col min="10507" max="10507" width="6.109375" style="3" customWidth="1"/>
    <col min="10508" max="10508" width="6.5546875" style="3" customWidth="1"/>
    <col min="10509" max="10509" width="6.6640625" style="3" customWidth="1"/>
    <col min="10510" max="10752" width="9.109375" style="3"/>
    <col min="10753" max="10753" width="54.109375" style="3" customWidth="1"/>
    <col min="10754" max="10754" width="10" style="3" customWidth="1"/>
    <col min="10755" max="10755" width="7.109375" style="3" customWidth="1"/>
    <col min="10756" max="10756" width="11.33203125" style="3" customWidth="1"/>
    <col min="10757" max="10757" width="6.88671875" style="3" customWidth="1"/>
    <col min="10758" max="10758" width="6.33203125" style="3" customWidth="1"/>
    <col min="10759" max="10759" width="6.109375" style="3" customWidth="1"/>
    <col min="10760" max="10760" width="6" style="3" customWidth="1"/>
    <col min="10761" max="10762" width="4.88671875" style="3" customWidth="1"/>
    <col min="10763" max="10763" width="6.109375" style="3" customWidth="1"/>
    <col min="10764" max="10764" width="6.5546875" style="3" customWidth="1"/>
    <col min="10765" max="10765" width="6.6640625" style="3" customWidth="1"/>
    <col min="10766" max="11008" width="9.109375" style="3"/>
    <col min="11009" max="11009" width="54.109375" style="3" customWidth="1"/>
    <col min="11010" max="11010" width="10" style="3" customWidth="1"/>
    <col min="11011" max="11011" width="7.109375" style="3" customWidth="1"/>
    <col min="11012" max="11012" width="11.33203125" style="3" customWidth="1"/>
    <col min="11013" max="11013" width="6.88671875" style="3" customWidth="1"/>
    <col min="11014" max="11014" width="6.33203125" style="3" customWidth="1"/>
    <col min="11015" max="11015" width="6.109375" style="3" customWidth="1"/>
    <col min="11016" max="11016" width="6" style="3" customWidth="1"/>
    <col min="11017" max="11018" width="4.88671875" style="3" customWidth="1"/>
    <col min="11019" max="11019" width="6.109375" style="3" customWidth="1"/>
    <col min="11020" max="11020" width="6.5546875" style="3" customWidth="1"/>
    <col min="11021" max="11021" width="6.6640625" style="3" customWidth="1"/>
    <col min="11022" max="11264" width="9.109375" style="3"/>
    <col min="11265" max="11265" width="54.109375" style="3" customWidth="1"/>
    <col min="11266" max="11266" width="10" style="3" customWidth="1"/>
    <col min="11267" max="11267" width="7.109375" style="3" customWidth="1"/>
    <col min="11268" max="11268" width="11.33203125" style="3" customWidth="1"/>
    <col min="11269" max="11269" width="6.88671875" style="3" customWidth="1"/>
    <col min="11270" max="11270" width="6.33203125" style="3" customWidth="1"/>
    <col min="11271" max="11271" width="6.109375" style="3" customWidth="1"/>
    <col min="11272" max="11272" width="6" style="3" customWidth="1"/>
    <col min="11273" max="11274" width="4.88671875" style="3" customWidth="1"/>
    <col min="11275" max="11275" width="6.109375" style="3" customWidth="1"/>
    <col min="11276" max="11276" width="6.5546875" style="3" customWidth="1"/>
    <col min="11277" max="11277" width="6.6640625" style="3" customWidth="1"/>
    <col min="11278" max="11520" width="9.109375" style="3"/>
    <col min="11521" max="11521" width="54.109375" style="3" customWidth="1"/>
    <col min="11522" max="11522" width="10" style="3" customWidth="1"/>
    <col min="11523" max="11523" width="7.109375" style="3" customWidth="1"/>
    <col min="11524" max="11524" width="11.33203125" style="3" customWidth="1"/>
    <col min="11525" max="11525" width="6.88671875" style="3" customWidth="1"/>
    <col min="11526" max="11526" width="6.33203125" style="3" customWidth="1"/>
    <col min="11527" max="11527" width="6.109375" style="3" customWidth="1"/>
    <col min="11528" max="11528" width="6" style="3" customWidth="1"/>
    <col min="11529" max="11530" width="4.88671875" style="3" customWidth="1"/>
    <col min="11531" max="11531" width="6.109375" style="3" customWidth="1"/>
    <col min="11532" max="11532" width="6.5546875" style="3" customWidth="1"/>
    <col min="11533" max="11533" width="6.6640625" style="3" customWidth="1"/>
    <col min="11534" max="11776" width="9.109375" style="3"/>
    <col min="11777" max="11777" width="54.109375" style="3" customWidth="1"/>
    <col min="11778" max="11778" width="10" style="3" customWidth="1"/>
    <col min="11779" max="11779" width="7.109375" style="3" customWidth="1"/>
    <col min="11780" max="11780" width="11.33203125" style="3" customWidth="1"/>
    <col min="11781" max="11781" width="6.88671875" style="3" customWidth="1"/>
    <col min="11782" max="11782" width="6.33203125" style="3" customWidth="1"/>
    <col min="11783" max="11783" width="6.109375" style="3" customWidth="1"/>
    <col min="11784" max="11784" width="6" style="3" customWidth="1"/>
    <col min="11785" max="11786" width="4.88671875" style="3" customWidth="1"/>
    <col min="11787" max="11787" width="6.109375" style="3" customWidth="1"/>
    <col min="11788" max="11788" width="6.5546875" style="3" customWidth="1"/>
    <col min="11789" max="11789" width="6.6640625" style="3" customWidth="1"/>
    <col min="11790" max="12032" width="9.109375" style="3"/>
    <col min="12033" max="12033" width="54.109375" style="3" customWidth="1"/>
    <col min="12034" max="12034" width="10" style="3" customWidth="1"/>
    <col min="12035" max="12035" width="7.109375" style="3" customWidth="1"/>
    <col min="12036" max="12036" width="11.33203125" style="3" customWidth="1"/>
    <col min="12037" max="12037" width="6.88671875" style="3" customWidth="1"/>
    <col min="12038" max="12038" width="6.33203125" style="3" customWidth="1"/>
    <col min="12039" max="12039" width="6.109375" style="3" customWidth="1"/>
    <col min="12040" max="12040" width="6" style="3" customWidth="1"/>
    <col min="12041" max="12042" width="4.88671875" style="3" customWidth="1"/>
    <col min="12043" max="12043" width="6.109375" style="3" customWidth="1"/>
    <col min="12044" max="12044" width="6.5546875" style="3" customWidth="1"/>
    <col min="12045" max="12045" width="6.6640625" style="3" customWidth="1"/>
    <col min="12046" max="12288" width="9.109375" style="3"/>
    <col min="12289" max="12289" width="54.109375" style="3" customWidth="1"/>
    <col min="12290" max="12290" width="10" style="3" customWidth="1"/>
    <col min="12291" max="12291" width="7.109375" style="3" customWidth="1"/>
    <col min="12292" max="12292" width="11.33203125" style="3" customWidth="1"/>
    <col min="12293" max="12293" width="6.88671875" style="3" customWidth="1"/>
    <col min="12294" max="12294" width="6.33203125" style="3" customWidth="1"/>
    <col min="12295" max="12295" width="6.109375" style="3" customWidth="1"/>
    <col min="12296" max="12296" width="6" style="3" customWidth="1"/>
    <col min="12297" max="12298" width="4.88671875" style="3" customWidth="1"/>
    <col min="12299" max="12299" width="6.109375" style="3" customWidth="1"/>
    <col min="12300" max="12300" width="6.5546875" style="3" customWidth="1"/>
    <col min="12301" max="12301" width="6.6640625" style="3" customWidth="1"/>
    <col min="12302" max="12544" width="9.109375" style="3"/>
    <col min="12545" max="12545" width="54.109375" style="3" customWidth="1"/>
    <col min="12546" max="12546" width="10" style="3" customWidth="1"/>
    <col min="12547" max="12547" width="7.109375" style="3" customWidth="1"/>
    <col min="12548" max="12548" width="11.33203125" style="3" customWidth="1"/>
    <col min="12549" max="12549" width="6.88671875" style="3" customWidth="1"/>
    <col min="12550" max="12550" width="6.33203125" style="3" customWidth="1"/>
    <col min="12551" max="12551" width="6.109375" style="3" customWidth="1"/>
    <col min="12552" max="12552" width="6" style="3" customWidth="1"/>
    <col min="12553" max="12554" width="4.88671875" style="3" customWidth="1"/>
    <col min="12555" max="12555" width="6.109375" style="3" customWidth="1"/>
    <col min="12556" max="12556" width="6.5546875" style="3" customWidth="1"/>
    <col min="12557" max="12557" width="6.6640625" style="3" customWidth="1"/>
    <col min="12558" max="12800" width="9.109375" style="3"/>
    <col min="12801" max="12801" width="54.109375" style="3" customWidth="1"/>
    <col min="12802" max="12802" width="10" style="3" customWidth="1"/>
    <col min="12803" max="12803" width="7.109375" style="3" customWidth="1"/>
    <col min="12804" max="12804" width="11.33203125" style="3" customWidth="1"/>
    <col min="12805" max="12805" width="6.88671875" style="3" customWidth="1"/>
    <col min="12806" max="12806" width="6.33203125" style="3" customWidth="1"/>
    <col min="12807" max="12807" width="6.109375" style="3" customWidth="1"/>
    <col min="12808" max="12808" width="6" style="3" customWidth="1"/>
    <col min="12809" max="12810" width="4.88671875" style="3" customWidth="1"/>
    <col min="12811" max="12811" width="6.109375" style="3" customWidth="1"/>
    <col min="12812" max="12812" width="6.5546875" style="3" customWidth="1"/>
    <col min="12813" max="12813" width="6.6640625" style="3" customWidth="1"/>
    <col min="12814" max="13056" width="9.109375" style="3"/>
    <col min="13057" max="13057" width="54.109375" style="3" customWidth="1"/>
    <col min="13058" max="13058" width="10" style="3" customWidth="1"/>
    <col min="13059" max="13059" width="7.109375" style="3" customWidth="1"/>
    <col min="13060" max="13060" width="11.33203125" style="3" customWidth="1"/>
    <col min="13061" max="13061" width="6.88671875" style="3" customWidth="1"/>
    <col min="13062" max="13062" width="6.33203125" style="3" customWidth="1"/>
    <col min="13063" max="13063" width="6.109375" style="3" customWidth="1"/>
    <col min="13064" max="13064" width="6" style="3" customWidth="1"/>
    <col min="13065" max="13066" width="4.88671875" style="3" customWidth="1"/>
    <col min="13067" max="13067" width="6.109375" style="3" customWidth="1"/>
    <col min="13068" max="13068" width="6.5546875" style="3" customWidth="1"/>
    <col min="13069" max="13069" width="6.6640625" style="3" customWidth="1"/>
    <col min="13070" max="13312" width="9.109375" style="3"/>
    <col min="13313" max="13313" width="54.109375" style="3" customWidth="1"/>
    <col min="13314" max="13314" width="10" style="3" customWidth="1"/>
    <col min="13315" max="13315" width="7.109375" style="3" customWidth="1"/>
    <col min="13316" max="13316" width="11.33203125" style="3" customWidth="1"/>
    <col min="13317" max="13317" width="6.88671875" style="3" customWidth="1"/>
    <col min="13318" max="13318" width="6.33203125" style="3" customWidth="1"/>
    <col min="13319" max="13319" width="6.109375" style="3" customWidth="1"/>
    <col min="13320" max="13320" width="6" style="3" customWidth="1"/>
    <col min="13321" max="13322" width="4.88671875" style="3" customWidth="1"/>
    <col min="13323" max="13323" width="6.109375" style="3" customWidth="1"/>
    <col min="13324" max="13324" width="6.5546875" style="3" customWidth="1"/>
    <col min="13325" max="13325" width="6.6640625" style="3" customWidth="1"/>
    <col min="13326" max="13568" width="9.109375" style="3"/>
    <col min="13569" max="13569" width="54.109375" style="3" customWidth="1"/>
    <col min="13570" max="13570" width="10" style="3" customWidth="1"/>
    <col min="13571" max="13571" width="7.109375" style="3" customWidth="1"/>
    <col min="13572" max="13572" width="11.33203125" style="3" customWidth="1"/>
    <col min="13573" max="13573" width="6.88671875" style="3" customWidth="1"/>
    <col min="13574" max="13574" width="6.33203125" style="3" customWidth="1"/>
    <col min="13575" max="13575" width="6.109375" style="3" customWidth="1"/>
    <col min="13576" max="13576" width="6" style="3" customWidth="1"/>
    <col min="13577" max="13578" width="4.88671875" style="3" customWidth="1"/>
    <col min="13579" max="13579" width="6.109375" style="3" customWidth="1"/>
    <col min="13580" max="13580" width="6.5546875" style="3" customWidth="1"/>
    <col min="13581" max="13581" width="6.6640625" style="3" customWidth="1"/>
    <col min="13582" max="13824" width="9.109375" style="3"/>
    <col min="13825" max="13825" width="54.109375" style="3" customWidth="1"/>
    <col min="13826" max="13826" width="10" style="3" customWidth="1"/>
    <col min="13827" max="13827" width="7.109375" style="3" customWidth="1"/>
    <col min="13828" max="13828" width="11.33203125" style="3" customWidth="1"/>
    <col min="13829" max="13829" width="6.88671875" style="3" customWidth="1"/>
    <col min="13830" max="13830" width="6.33203125" style="3" customWidth="1"/>
    <col min="13831" max="13831" width="6.109375" style="3" customWidth="1"/>
    <col min="13832" max="13832" width="6" style="3" customWidth="1"/>
    <col min="13833" max="13834" width="4.88671875" style="3" customWidth="1"/>
    <col min="13835" max="13835" width="6.109375" style="3" customWidth="1"/>
    <col min="13836" max="13836" width="6.5546875" style="3" customWidth="1"/>
    <col min="13837" max="13837" width="6.6640625" style="3" customWidth="1"/>
    <col min="13838" max="14080" width="9.109375" style="3"/>
    <col min="14081" max="14081" width="54.109375" style="3" customWidth="1"/>
    <col min="14082" max="14082" width="10" style="3" customWidth="1"/>
    <col min="14083" max="14083" width="7.109375" style="3" customWidth="1"/>
    <col min="14084" max="14084" width="11.33203125" style="3" customWidth="1"/>
    <col min="14085" max="14085" width="6.88671875" style="3" customWidth="1"/>
    <col min="14086" max="14086" width="6.33203125" style="3" customWidth="1"/>
    <col min="14087" max="14087" width="6.109375" style="3" customWidth="1"/>
    <col min="14088" max="14088" width="6" style="3" customWidth="1"/>
    <col min="14089" max="14090" width="4.88671875" style="3" customWidth="1"/>
    <col min="14091" max="14091" width="6.109375" style="3" customWidth="1"/>
    <col min="14092" max="14092" width="6.5546875" style="3" customWidth="1"/>
    <col min="14093" max="14093" width="6.6640625" style="3" customWidth="1"/>
    <col min="14094" max="14336" width="9.109375" style="3"/>
    <col min="14337" max="14337" width="54.109375" style="3" customWidth="1"/>
    <col min="14338" max="14338" width="10" style="3" customWidth="1"/>
    <col min="14339" max="14339" width="7.109375" style="3" customWidth="1"/>
    <col min="14340" max="14340" width="11.33203125" style="3" customWidth="1"/>
    <col min="14341" max="14341" width="6.88671875" style="3" customWidth="1"/>
    <col min="14342" max="14342" width="6.33203125" style="3" customWidth="1"/>
    <col min="14343" max="14343" width="6.109375" style="3" customWidth="1"/>
    <col min="14344" max="14344" width="6" style="3" customWidth="1"/>
    <col min="14345" max="14346" width="4.88671875" style="3" customWidth="1"/>
    <col min="14347" max="14347" width="6.109375" style="3" customWidth="1"/>
    <col min="14348" max="14348" width="6.5546875" style="3" customWidth="1"/>
    <col min="14349" max="14349" width="6.6640625" style="3" customWidth="1"/>
    <col min="14350" max="14592" width="9.109375" style="3"/>
    <col min="14593" max="14593" width="54.109375" style="3" customWidth="1"/>
    <col min="14594" max="14594" width="10" style="3" customWidth="1"/>
    <col min="14595" max="14595" width="7.109375" style="3" customWidth="1"/>
    <col min="14596" max="14596" width="11.33203125" style="3" customWidth="1"/>
    <col min="14597" max="14597" width="6.88671875" style="3" customWidth="1"/>
    <col min="14598" max="14598" width="6.33203125" style="3" customWidth="1"/>
    <col min="14599" max="14599" width="6.109375" style="3" customWidth="1"/>
    <col min="14600" max="14600" width="6" style="3" customWidth="1"/>
    <col min="14601" max="14602" width="4.88671875" style="3" customWidth="1"/>
    <col min="14603" max="14603" width="6.109375" style="3" customWidth="1"/>
    <col min="14604" max="14604" width="6.5546875" style="3" customWidth="1"/>
    <col min="14605" max="14605" width="6.6640625" style="3" customWidth="1"/>
    <col min="14606" max="14848" width="9.109375" style="3"/>
    <col min="14849" max="14849" width="54.109375" style="3" customWidth="1"/>
    <col min="14850" max="14850" width="10" style="3" customWidth="1"/>
    <col min="14851" max="14851" width="7.109375" style="3" customWidth="1"/>
    <col min="14852" max="14852" width="11.33203125" style="3" customWidth="1"/>
    <col min="14853" max="14853" width="6.88671875" style="3" customWidth="1"/>
    <col min="14854" max="14854" width="6.33203125" style="3" customWidth="1"/>
    <col min="14855" max="14855" width="6.109375" style="3" customWidth="1"/>
    <col min="14856" max="14856" width="6" style="3" customWidth="1"/>
    <col min="14857" max="14858" width="4.88671875" style="3" customWidth="1"/>
    <col min="14859" max="14859" width="6.109375" style="3" customWidth="1"/>
    <col min="14860" max="14860" width="6.5546875" style="3" customWidth="1"/>
    <col min="14861" max="14861" width="6.6640625" style="3" customWidth="1"/>
    <col min="14862" max="15104" width="9.109375" style="3"/>
    <col min="15105" max="15105" width="54.109375" style="3" customWidth="1"/>
    <col min="15106" max="15106" width="10" style="3" customWidth="1"/>
    <col min="15107" max="15107" width="7.109375" style="3" customWidth="1"/>
    <col min="15108" max="15108" width="11.33203125" style="3" customWidth="1"/>
    <col min="15109" max="15109" width="6.88671875" style="3" customWidth="1"/>
    <col min="15110" max="15110" width="6.33203125" style="3" customWidth="1"/>
    <col min="15111" max="15111" width="6.109375" style="3" customWidth="1"/>
    <col min="15112" max="15112" width="6" style="3" customWidth="1"/>
    <col min="15113" max="15114" width="4.88671875" style="3" customWidth="1"/>
    <col min="15115" max="15115" width="6.109375" style="3" customWidth="1"/>
    <col min="15116" max="15116" width="6.5546875" style="3" customWidth="1"/>
    <col min="15117" max="15117" width="6.6640625" style="3" customWidth="1"/>
    <col min="15118" max="15360" width="9.109375" style="3"/>
    <col min="15361" max="15361" width="54.109375" style="3" customWidth="1"/>
    <col min="15362" max="15362" width="10" style="3" customWidth="1"/>
    <col min="15363" max="15363" width="7.109375" style="3" customWidth="1"/>
    <col min="15364" max="15364" width="11.33203125" style="3" customWidth="1"/>
    <col min="15365" max="15365" width="6.88671875" style="3" customWidth="1"/>
    <col min="15366" max="15366" width="6.33203125" style="3" customWidth="1"/>
    <col min="15367" max="15367" width="6.109375" style="3" customWidth="1"/>
    <col min="15368" max="15368" width="6" style="3" customWidth="1"/>
    <col min="15369" max="15370" width="4.88671875" style="3" customWidth="1"/>
    <col min="15371" max="15371" width="6.109375" style="3" customWidth="1"/>
    <col min="15372" max="15372" width="6.5546875" style="3" customWidth="1"/>
    <col min="15373" max="15373" width="6.6640625" style="3" customWidth="1"/>
    <col min="15374" max="15616" width="9.109375" style="3"/>
    <col min="15617" max="15617" width="54.109375" style="3" customWidth="1"/>
    <col min="15618" max="15618" width="10" style="3" customWidth="1"/>
    <col min="15619" max="15619" width="7.109375" style="3" customWidth="1"/>
    <col min="15620" max="15620" width="11.33203125" style="3" customWidth="1"/>
    <col min="15621" max="15621" width="6.88671875" style="3" customWidth="1"/>
    <col min="15622" max="15622" width="6.33203125" style="3" customWidth="1"/>
    <col min="15623" max="15623" width="6.109375" style="3" customWidth="1"/>
    <col min="15624" max="15624" width="6" style="3" customWidth="1"/>
    <col min="15625" max="15626" width="4.88671875" style="3" customWidth="1"/>
    <col min="15627" max="15627" width="6.109375" style="3" customWidth="1"/>
    <col min="15628" max="15628" width="6.5546875" style="3" customWidth="1"/>
    <col min="15629" max="15629" width="6.6640625" style="3" customWidth="1"/>
    <col min="15630" max="15872" width="9.109375" style="3"/>
    <col min="15873" max="15873" width="54.109375" style="3" customWidth="1"/>
    <col min="15874" max="15874" width="10" style="3" customWidth="1"/>
    <col min="15875" max="15875" width="7.109375" style="3" customWidth="1"/>
    <col min="15876" max="15876" width="11.33203125" style="3" customWidth="1"/>
    <col min="15877" max="15877" width="6.88671875" style="3" customWidth="1"/>
    <col min="15878" max="15878" width="6.33203125" style="3" customWidth="1"/>
    <col min="15879" max="15879" width="6.109375" style="3" customWidth="1"/>
    <col min="15880" max="15880" width="6" style="3" customWidth="1"/>
    <col min="15881" max="15882" width="4.88671875" style="3" customWidth="1"/>
    <col min="15883" max="15883" width="6.109375" style="3" customWidth="1"/>
    <col min="15884" max="15884" width="6.5546875" style="3" customWidth="1"/>
    <col min="15885" max="15885" width="6.6640625" style="3" customWidth="1"/>
    <col min="15886" max="16128" width="9.109375" style="3"/>
    <col min="16129" max="16129" width="54.109375" style="3" customWidth="1"/>
    <col min="16130" max="16130" width="10" style="3" customWidth="1"/>
    <col min="16131" max="16131" width="7.109375" style="3" customWidth="1"/>
    <col min="16132" max="16132" width="11.33203125" style="3" customWidth="1"/>
    <col min="16133" max="16133" width="6.88671875" style="3" customWidth="1"/>
    <col min="16134" max="16134" width="6.33203125" style="3" customWidth="1"/>
    <col min="16135" max="16135" width="6.109375" style="3" customWidth="1"/>
    <col min="16136" max="16136" width="6" style="3" customWidth="1"/>
    <col min="16137" max="16138" width="4.88671875" style="3" customWidth="1"/>
    <col min="16139" max="16139" width="6.109375" style="3" customWidth="1"/>
    <col min="16140" max="16140" width="6.5546875" style="3" customWidth="1"/>
    <col min="16141" max="16141" width="6.6640625" style="3" customWidth="1"/>
    <col min="16142" max="16384" width="9.109375" style="3"/>
  </cols>
  <sheetData>
    <row r="1" spans="1:5" ht="15.6" x14ac:dyDescent="0.3">
      <c r="A1" s="1" t="s">
        <v>75</v>
      </c>
      <c r="B1"/>
      <c r="C1"/>
      <c r="D1"/>
      <c r="E1" s="2"/>
    </row>
    <row r="2" spans="1:5" ht="15.6" x14ac:dyDescent="0.3">
      <c r="A2" s="1" t="s">
        <v>76</v>
      </c>
      <c r="B2"/>
      <c r="C2"/>
      <c r="D2"/>
      <c r="E2" s="2"/>
    </row>
    <row r="3" spans="1:5" ht="15.6" x14ac:dyDescent="0.3">
      <c r="A3" s="1" t="s">
        <v>77</v>
      </c>
      <c r="B3"/>
      <c r="C3"/>
      <c r="D3"/>
      <c r="E3" s="2"/>
    </row>
    <row r="4" spans="1:5" ht="15.6" x14ac:dyDescent="0.3">
      <c r="A4" s="1" t="s">
        <v>78</v>
      </c>
      <c r="B4"/>
      <c r="C4"/>
      <c r="D4"/>
      <c r="E4" s="2"/>
    </row>
    <row r="5" spans="1:5" ht="15.6" x14ac:dyDescent="0.3">
      <c r="A5" s="1" t="s">
        <v>79</v>
      </c>
      <c r="B5"/>
      <c r="C5"/>
      <c r="D5"/>
      <c r="E5" s="2"/>
    </row>
    <row r="6" spans="1:5" ht="15.6" x14ac:dyDescent="0.3">
      <c r="A6" s="1" t="s">
        <v>80</v>
      </c>
      <c r="B6"/>
      <c r="C6"/>
      <c r="D6"/>
      <c r="E6" s="2"/>
    </row>
    <row r="7" spans="1:5" ht="15.6" x14ac:dyDescent="0.3">
      <c r="A7" s="1" t="s">
        <v>81</v>
      </c>
      <c r="B7"/>
      <c r="C7"/>
      <c r="D7"/>
      <c r="E7" s="2"/>
    </row>
    <row r="8" spans="1:5" x14ac:dyDescent="0.3">
      <c r="A8" s="1" t="s">
        <v>82</v>
      </c>
      <c r="B8" s="16"/>
      <c r="C8" s="16"/>
      <c r="D8" s="16"/>
    </row>
    <row r="9" spans="1:5" x14ac:dyDescent="0.3">
      <c r="A9" s="1"/>
      <c r="B9" s="16"/>
      <c r="C9" s="16"/>
      <c r="D9" s="16"/>
    </row>
    <row r="10" spans="1:5" x14ac:dyDescent="0.3">
      <c r="A10" s="1"/>
      <c r="B10" s="16"/>
      <c r="C10" s="16"/>
      <c r="D10" s="16"/>
    </row>
    <row r="11" spans="1:5" x14ac:dyDescent="0.3">
      <c r="A11" s="4" t="s">
        <v>83</v>
      </c>
      <c r="B11" s="16"/>
      <c r="C11" s="16"/>
      <c r="D11" s="16"/>
    </row>
    <row r="12" spans="1:5" x14ac:dyDescent="0.3">
      <c r="A12" s="4" t="s">
        <v>84</v>
      </c>
      <c r="B12"/>
      <c r="C12"/>
      <c r="D12"/>
      <c r="E12" s="5"/>
    </row>
    <row r="13" spans="1:5" x14ac:dyDescent="0.3">
      <c r="A13" s="4"/>
      <c r="B13"/>
      <c r="C13"/>
      <c r="D13"/>
      <c r="E13" s="5"/>
    </row>
    <row r="14" spans="1:5" ht="15.6" x14ac:dyDescent="0.3">
      <c r="A14" s="6" t="s">
        <v>6</v>
      </c>
      <c r="B14">
        <v>0.7</v>
      </c>
      <c r="C14"/>
      <c r="D14"/>
      <c r="E14" s="2"/>
    </row>
    <row r="15" spans="1:5" ht="16.2" x14ac:dyDescent="0.3">
      <c r="A15" s="6" t="s">
        <v>85</v>
      </c>
      <c r="B15">
        <f>0.6</f>
        <v>0.6</v>
      </c>
      <c r="C15"/>
      <c r="D15"/>
      <c r="E15" s="2"/>
    </row>
    <row r="16" spans="1:5" ht="15.6" x14ac:dyDescent="0.3">
      <c r="A16" s="6" t="s">
        <v>86</v>
      </c>
      <c r="B16">
        <v>0.95</v>
      </c>
      <c r="C16"/>
      <c r="D16"/>
      <c r="E16" s="2"/>
    </row>
    <row r="17" spans="1:8" x14ac:dyDescent="0.3">
      <c r="A17" s="6"/>
      <c r="B17"/>
      <c r="C17"/>
      <c r="D17"/>
    </row>
    <row r="18" spans="1:8" x14ac:dyDescent="0.3">
      <c r="A18" s="6" t="s">
        <v>13</v>
      </c>
      <c r="B18"/>
      <c r="C18"/>
      <c r="D18"/>
    </row>
    <row r="19" spans="1:8" ht="16.2" x14ac:dyDescent="0.3">
      <c r="A19" s="6" t="s">
        <v>87</v>
      </c>
      <c r="B19">
        <f>B15*(1-B14)+B16*B14</f>
        <v>0.84499999999999997</v>
      </c>
      <c r="C19"/>
      <c r="D19" s="18"/>
    </row>
    <row r="20" spans="1:8" x14ac:dyDescent="0.3">
      <c r="A20" s="6" t="s">
        <v>15</v>
      </c>
      <c r="B20"/>
      <c r="C20"/>
      <c r="D20"/>
    </row>
    <row r="21" spans="1:8" x14ac:dyDescent="0.3">
      <c r="A21" s="6" t="s">
        <v>88</v>
      </c>
      <c r="B21">
        <f>B16*B14/B19</f>
        <v>0.78698224852070997</v>
      </c>
      <c r="C21"/>
      <c r="D21"/>
    </row>
    <row r="22" spans="1:8" x14ac:dyDescent="0.3">
      <c r="A22" s="8" t="s">
        <v>17</v>
      </c>
    </row>
    <row r="23" spans="1:8" x14ac:dyDescent="0.3">
      <c r="A23" s="9" t="s">
        <v>89</v>
      </c>
      <c r="B23" s="9"/>
    </row>
    <row r="24" spans="1:8" x14ac:dyDescent="0.3">
      <c r="A24" s="9" t="s">
        <v>19</v>
      </c>
    </row>
    <row r="25" spans="1:8" x14ac:dyDescent="0.3">
      <c r="A25" s="9" t="s">
        <v>20</v>
      </c>
      <c r="B25" s="3">
        <v>10</v>
      </c>
    </row>
    <row r="26" spans="1:8" x14ac:dyDescent="0.3">
      <c r="A26" s="10" t="s">
        <v>31</v>
      </c>
      <c r="B26" s="3">
        <f>B15</f>
        <v>0.6</v>
      </c>
    </row>
    <row r="27" spans="1:8" x14ac:dyDescent="0.3">
      <c r="A27" s="9" t="s">
        <v>90</v>
      </c>
      <c r="B27" s="3">
        <v>1</v>
      </c>
      <c r="C27" s="11" t="s">
        <v>42</v>
      </c>
      <c r="D27" s="3">
        <f>BINOMDIST(0,B25,B26,FALSE)</f>
        <v>1.0485760000000014E-4</v>
      </c>
      <c r="E27" s="11" t="s">
        <v>42</v>
      </c>
      <c r="F27" s="3">
        <f>BINOMDIST(1,B25,B26,FALSE)</f>
        <v>1.572864E-3</v>
      </c>
      <c r="G27" s="11" t="s">
        <v>23</v>
      </c>
      <c r="H27" s="3">
        <f>1-D27-F27</f>
        <v>0.99832227839999998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25" sqref="L25"/>
    </sheetView>
  </sheetViews>
  <sheetFormatPr defaultRowHeight="14.4" x14ac:dyDescent="0.3"/>
  <cols>
    <col min="1" max="1" width="11.5546875" customWidth="1"/>
    <col min="2" max="2" width="8.44140625" customWidth="1"/>
    <col min="4" max="4" width="11.6640625" customWidth="1"/>
    <col min="5" max="5" width="15.6640625" customWidth="1"/>
    <col min="6" max="6" width="12.6640625" bestFit="1" customWidth="1"/>
    <col min="7" max="7" width="12.5546875" customWidth="1"/>
    <col min="257" max="257" width="11.5546875" customWidth="1"/>
    <col min="258" max="258" width="8.44140625" customWidth="1"/>
    <col min="260" max="260" width="11.6640625" customWidth="1"/>
    <col min="261" max="261" width="15.6640625" customWidth="1"/>
    <col min="262" max="262" width="12.6640625" bestFit="1" customWidth="1"/>
    <col min="263" max="263" width="12.5546875" customWidth="1"/>
    <col min="513" max="513" width="11.5546875" customWidth="1"/>
    <col min="514" max="514" width="8.44140625" customWidth="1"/>
    <col min="516" max="516" width="11.6640625" customWidth="1"/>
    <col min="517" max="517" width="15.6640625" customWidth="1"/>
    <col min="518" max="518" width="12.6640625" bestFit="1" customWidth="1"/>
    <col min="519" max="519" width="12.5546875" customWidth="1"/>
    <col min="769" max="769" width="11.5546875" customWidth="1"/>
    <col min="770" max="770" width="8.44140625" customWidth="1"/>
    <col min="772" max="772" width="11.6640625" customWidth="1"/>
    <col min="773" max="773" width="15.6640625" customWidth="1"/>
    <col min="774" max="774" width="12.6640625" bestFit="1" customWidth="1"/>
    <col min="775" max="775" width="12.5546875" customWidth="1"/>
    <col min="1025" max="1025" width="11.5546875" customWidth="1"/>
    <col min="1026" max="1026" width="8.44140625" customWidth="1"/>
    <col min="1028" max="1028" width="11.6640625" customWidth="1"/>
    <col min="1029" max="1029" width="15.6640625" customWidth="1"/>
    <col min="1030" max="1030" width="12.6640625" bestFit="1" customWidth="1"/>
    <col min="1031" max="1031" width="12.5546875" customWidth="1"/>
    <col min="1281" max="1281" width="11.5546875" customWidth="1"/>
    <col min="1282" max="1282" width="8.44140625" customWidth="1"/>
    <col min="1284" max="1284" width="11.6640625" customWidth="1"/>
    <col min="1285" max="1285" width="15.6640625" customWidth="1"/>
    <col min="1286" max="1286" width="12.6640625" bestFit="1" customWidth="1"/>
    <col min="1287" max="1287" width="12.5546875" customWidth="1"/>
    <col min="1537" max="1537" width="11.5546875" customWidth="1"/>
    <col min="1538" max="1538" width="8.44140625" customWidth="1"/>
    <col min="1540" max="1540" width="11.6640625" customWidth="1"/>
    <col min="1541" max="1541" width="15.6640625" customWidth="1"/>
    <col min="1542" max="1542" width="12.6640625" bestFit="1" customWidth="1"/>
    <col min="1543" max="1543" width="12.5546875" customWidth="1"/>
    <col min="1793" max="1793" width="11.5546875" customWidth="1"/>
    <col min="1794" max="1794" width="8.44140625" customWidth="1"/>
    <col min="1796" max="1796" width="11.6640625" customWidth="1"/>
    <col min="1797" max="1797" width="15.6640625" customWidth="1"/>
    <col min="1798" max="1798" width="12.6640625" bestFit="1" customWidth="1"/>
    <col min="1799" max="1799" width="12.5546875" customWidth="1"/>
    <col min="2049" max="2049" width="11.5546875" customWidth="1"/>
    <col min="2050" max="2050" width="8.44140625" customWidth="1"/>
    <col min="2052" max="2052" width="11.6640625" customWidth="1"/>
    <col min="2053" max="2053" width="15.6640625" customWidth="1"/>
    <col min="2054" max="2054" width="12.6640625" bestFit="1" customWidth="1"/>
    <col min="2055" max="2055" width="12.5546875" customWidth="1"/>
    <col min="2305" max="2305" width="11.5546875" customWidth="1"/>
    <col min="2306" max="2306" width="8.44140625" customWidth="1"/>
    <col min="2308" max="2308" width="11.6640625" customWidth="1"/>
    <col min="2309" max="2309" width="15.6640625" customWidth="1"/>
    <col min="2310" max="2310" width="12.6640625" bestFit="1" customWidth="1"/>
    <col min="2311" max="2311" width="12.5546875" customWidth="1"/>
    <col min="2561" max="2561" width="11.5546875" customWidth="1"/>
    <col min="2562" max="2562" width="8.44140625" customWidth="1"/>
    <col min="2564" max="2564" width="11.6640625" customWidth="1"/>
    <col min="2565" max="2565" width="15.6640625" customWidth="1"/>
    <col min="2566" max="2566" width="12.6640625" bestFit="1" customWidth="1"/>
    <col min="2567" max="2567" width="12.5546875" customWidth="1"/>
    <col min="2817" max="2817" width="11.5546875" customWidth="1"/>
    <col min="2818" max="2818" width="8.44140625" customWidth="1"/>
    <col min="2820" max="2820" width="11.6640625" customWidth="1"/>
    <col min="2821" max="2821" width="15.6640625" customWidth="1"/>
    <col min="2822" max="2822" width="12.6640625" bestFit="1" customWidth="1"/>
    <col min="2823" max="2823" width="12.5546875" customWidth="1"/>
    <col min="3073" max="3073" width="11.5546875" customWidth="1"/>
    <col min="3074" max="3074" width="8.44140625" customWidth="1"/>
    <col min="3076" max="3076" width="11.6640625" customWidth="1"/>
    <col min="3077" max="3077" width="15.6640625" customWidth="1"/>
    <col min="3078" max="3078" width="12.6640625" bestFit="1" customWidth="1"/>
    <col min="3079" max="3079" width="12.5546875" customWidth="1"/>
    <col min="3329" max="3329" width="11.5546875" customWidth="1"/>
    <col min="3330" max="3330" width="8.44140625" customWidth="1"/>
    <col min="3332" max="3332" width="11.6640625" customWidth="1"/>
    <col min="3333" max="3333" width="15.6640625" customWidth="1"/>
    <col min="3334" max="3334" width="12.6640625" bestFit="1" customWidth="1"/>
    <col min="3335" max="3335" width="12.5546875" customWidth="1"/>
    <col min="3585" max="3585" width="11.5546875" customWidth="1"/>
    <col min="3586" max="3586" width="8.44140625" customWidth="1"/>
    <col min="3588" max="3588" width="11.6640625" customWidth="1"/>
    <col min="3589" max="3589" width="15.6640625" customWidth="1"/>
    <col min="3590" max="3590" width="12.6640625" bestFit="1" customWidth="1"/>
    <col min="3591" max="3591" width="12.5546875" customWidth="1"/>
    <col min="3841" max="3841" width="11.5546875" customWidth="1"/>
    <col min="3842" max="3842" width="8.44140625" customWidth="1"/>
    <col min="3844" max="3844" width="11.6640625" customWidth="1"/>
    <col min="3845" max="3845" width="15.6640625" customWidth="1"/>
    <col min="3846" max="3846" width="12.6640625" bestFit="1" customWidth="1"/>
    <col min="3847" max="3847" width="12.5546875" customWidth="1"/>
    <col min="4097" max="4097" width="11.5546875" customWidth="1"/>
    <col min="4098" max="4098" width="8.44140625" customWidth="1"/>
    <col min="4100" max="4100" width="11.6640625" customWidth="1"/>
    <col min="4101" max="4101" width="15.6640625" customWidth="1"/>
    <col min="4102" max="4102" width="12.6640625" bestFit="1" customWidth="1"/>
    <col min="4103" max="4103" width="12.5546875" customWidth="1"/>
    <col min="4353" max="4353" width="11.5546875" customWidth="1"/>
    <col min="4354" max="4354" width="8.44140625" customWidth="1"/>
    <col min="4356" max="4356" width="11.6640625" customWidth="1"/>
    <col min="4357" max="4357" width="15.6640625" customWidth="1"/>
    <col min="4358" max="4358" width="12.6640625" bestFit="1" customWidth="1"/>
    <col min="4359" max="4359" width="12.5546875" customWidth="1"/>
    <col min="4609" max="4609" width="11.5546875" customWidth="1"/>
    <col min="4610" max="4610" width="8.44140625" customWidth="1"/>
    <col min="4612" max="4612" width="11.6640625" customWidth="1"/>
    <col min="4613" max="4613" width="15.6640625" customWidth="1"/>
    <col min="4614" max="4614" width="12.6640625" bestFit="1" customWidth="1"/>
    <col min="4615" max="4615" width="12.5546875" customWidth="1"/>
    <col min="4865" max="4865" width="11.5546875" customWidth="1"/>
    <col min="4866" max="4866" width="8.44140625" customWidth="1"/>
    <col min="4868" max="4868" width="11.6640625" customWidth="1"/>
    <col min="4869" max="4869" width="15.6640625" customWidth="1"/>
    <col min="4870" max="4870" width="12.6640625" bestFit="1" customWidth="1"/>
    <col min="4871" max="4871" width="12.5546875" customWidth="1"/>
    <col min="5121" max="5121" width="11.5546875" customWidth="1"/>
    <col min="5122" max="5122" width="8.44140625" customWidth="1"/>
    <col min="5124" max="5124" width="11.6640625" customWidth="1"/>
    <col min="5125" max="5125" width="15.6640625" customWidth="1"/>
    <col min="5126" max="5126" width="12.6640625" bestFit="1" customWidth="1"/>
    <col min="5127" max="5127" width="12.5546875" customWidth="1"/>
    <col min="5377" max="5377" width="11.5546875" customWidth="1"/>
    <col min="5378" max="5378" width="8.44140625" customWidth="1"/>
    <col min="5380" max="5380" width="11.6640625" customWidth="1"/>
    <col min="5381" max="5381" width="15.6640625" customWidth="1"/>
    <col min="5382" max="5382" width="12.6640625" bestFit="1" customWidth="1"/>
    <col min="5383" max="5383" width="12.5546875" customWidth="1"/>
    <col min="5633" max="5633" width="11.5546875" customWidth="1"/>
    <col min="5634" max="5634" width="8.44140625" customWidth="1"/>
    <col min="5636" max="5636" width="11.6640625" customWidth="1"/>
    <col min="5637" max="5637" width="15.6640625" customWidth="1"/>
    <col min="5638" max="5638" width="12.6640625" bestFit="1" customWidth="1"/>
    <col min="5639" max="5639" width="12.5546875" customWidth="1"/>
    <col min="5889" max="5889" width="11.5546875" customWidth="1"/>
    <col min="5890" max="5890" width="8.44140625" customWidth="1"/>
    <col min="5892" max="5892" width="11.6640625" customWidth="1"/>
    <col min="5893" max="5893" width="15.6640625" customWidth="1"/>
    <col min="5894" max="5894" width="12.6640625" bestFit="1" customWidth="1"/>
    <col min="5895" max="5895" width="12.5546875" customWidth="1"/>
    <col min="6145" max="6145" width="11.5546875" customWidth="1"/>
    <col min="6146" max="6146" width="8.44140625" customWidth="1"/>
    <col min="6148" max="6148" width="11.6640625" customWidth="1"/>
    <col min="6149" max="6149" width="15.6640625" customWidth="1"/>
    <col min="6150" max="6150" width="12.6640625" bestFit="1" customWidth="1"/>
    <col min="6151" max="6151" width="12.5546875" customWidth="1"/>
    <col min="6401" max="6401" width="11.5546875" customWidth="1"/>
    <col min="6402" max="6402" width="8.44140625" customWidth="1"/>
    <col min="6404" max="6404" width="11.6640625" customWidth="1"/>
    <col min="6405" max="6405" width="15.6640625" customWidth="1"/>
    <col min="6406" max="6406" width="12.6640625" bestFit="1" customWidth="1"/>
    <col min="6407" max="6407" width="12.5546875" customWidth="1"/>
    <col min="6657" max="6657" width="11.5546875" customWidth="1"/>
    <col min="6658" max="6658" width="8.44140625" customWidth="1"/>
    <col min="6660" max="6660" width="11.6640625" customWidth="1"/>
    <col min="6661" max="6661" width="15.6640625" customWidth="1"/>
    <col min="6662" max="6662" width="12.6640625" bestFit="1" customWidth="1"/>
    <col min="6663" max="6663" width="12.5546875" customWidth="1"/>
    <col min="6913" max="6913" width="11.5546875" customWidth="1"/>
    <col min="6914" max="6914" width="8.44140625" customWidth="1"/>
    <col min="6916" max="6916" width="11.6640625" customWidth="1"/>
    <col min="6917" max="6917" width="15.6640625" customWidth="1"/>
    <col min="6918" max="6918" width="12.6640625" bestFit="1" customWidth="1"/>
    <col min="6919" max="6919" width="12.5546875" customWidth="1"/>
    <col min="7169" max="7169" width="11.5546875" customWidth="1"/>
    <col min="7170" max="7170" width="8.44140625" customWidth="1"/>
    <col min="7172" max="7172" width="11.6640625" customWidth="1"/>
    <col min="7173" max="7173" width="15.6640625" customWidth="1"/>
    <col min="7174" max="7174" width="12.6640625" bestFit="1" customWidth="1"/>
    <col min="7175" max="7175" width="12.5546875" customWidth="1"/>
    <col min="7425" max="7425" width="11.5546875" customWidth="1"/>
    <col min="7426" max="7426" width="8.44140625" customWidth="1"/>
    <col min="7428" max="7428" width="11.6640625" customWidth="1"/>
    <col min="7429" max="7429" width="15.6640625" customWidth="1"/>
    <col min="7430" max="7430" width="12.6640625" bestFit="1" customWidth="1"/>
    <col min="7431" max="7431" width="12.5546875" customWidth="1"/>
    <col min="7681" max="7681" width="11.5546875" customWidth="1"/>
    <col min="7682" max="7682" width="8.44140625" customWidth="1"/>
    <col min="7684" max="7684" width="11.6640625" customWidth="1"/>
    <col min="7685" max="7685" width="15.6640625" customWidth="1"/>
    <col min="7686" max="7686" width="12.6640625" bestFit="1" customWidth="1"/>
    <col min="7687" max="7687" width="12.5546875" customWidth="1"/>
    <col min="7937" max="7937" width="11.5546875" customWidth="1"/>
    <col min="7938" max="7938" width="8.44140625" customWidth="1"/>
    <col min="7940" max="7940" width="11.6640625" customWidth="1"/>
    <col min="7941" max="7941" width="15.6640625" customWidth="1"/>
    <col min="7942" max="7942" width="12.6640625" bestFit="1" customWidth="1"/>
    <col min="7943" max="7943" width="12.5546875" customWidth="1"/>
    <col min="8193" max="8193" width="11.5546875" customWidth="1"/>
    <col min="8194" max="8194" width="8.44140625" customWidth="1"/>
    <col min="8196" max="8196" width="11.6640625" customWidth="1"/>
    <col min="8197" max="8197" width="15.6640625" customWidth="1"/>
    <col min="8198" max="8198" width="12.6640625" bestFit="1" customWidth="1"/>
    <col min="8199" max="8199" width="12.5546875" customWidth="1"/>
    <col min="8449" max="8449" width="11.5546875" customWidth="1"/>
    <col min="8450" max="8450" width="8.44140625" customWidth="1"/>
    <col min="8452" max="8452" width="11.6640625" customWidth="1"/>
    <col min="8453" max="8453" width="15.6640625" customWidth="1"/>
    <col min="8454" max="8454" width="12.6640625" bestFit="1" customWidth="1"/>
    <col min="8455" max="8455" width="12.5546875" customWidth="1"/>
    <col min="8705" max="8705" width="11.5546875" customWidth="1"/>
    <col min="8706" max="8706" width="8.44140625" customWidth="1"/>
    <col min="8708" max="8708" width="11.6640625" customWidth="1"/>
    <col min="8709" max="8709" width="15.6640625" customWidth="1"/>
    <col min="8710" max="8710" width="12.6640625" bestFit="1" customWidth="1"/>
    <col min="8711" max="8711" width="12.5546875" customWidth="1"/>
    <col min="8961" max="8961" width="11.5546875" customWidth="1"/>
    <col min="8962" max="8962" width="8.44140625" customWidth="1"/>
    <col min="8964" max="8964" width="11.6640625" customWidth="1"/>
    <col min="8965" max="8965" width="15.6640625" customWidth="1"/>
    <col min="8966" max="8966" width="12.6640625" bestFit="1" customWidth="1"/>
    <col min="8967" max="8967" width="12.5546875" customWidth="1"/>
    <col min="9217" max="9217" width="11.5546875" customWidth="1"/>
    <col min="9218" max="9218" width="8.44140625" customWidth="1"/>
    <col min="9220" max="9220" width="11.6640625" customWidth="1"/>
    <col min="9221" max="9221" width="15.6640625" customWidth="1"/>
    <col min="9222" max="9222" width="12.6640625" bestFit="1" customWidth="1"/>
    <col min="9223" max="9223" width="12.5546875" customWidth="1"/>
    <col min="9473" max="9473" width="11.5546875" customWidth="1"/>
    <col min="9474" max="9474" width="8.44140625" customWidth="1"/>
    <col min="9476" max="9476" width="11.6640625" customWidth="1"/>
    <col min="9477" max="9477" width="15.6640625" customWidth="1"/>
    <col min="9478" max="9478" width="12.6640625" bestFit="1" customWidth="1"/>
    <col min="9479" max="9479" width="12.5546875" customWidth="1"/>
    <col min="9729" max="9729" width="11.5546875" customWidth="1"/>
    <col min="9730" max="9730" width="8.44140625" customWidth="1"/>
    <col min="9732" max="9732" width="11.6640625" customWidth="1"/>
    <col min="9733" max="9733" width="15.6640625" customWidth="1"/>
    <col min="9734" max="9734" width="12.6640625" bestFit="1" customWidth="1"/>
    <col min="9735" max="9735" width="12.5546875" customWidth="1"/>
    <col min="9985" max="9985" width="11.5546875" customWidth="1"/>
    <col min="9986" max="9986" width="8.44140625" customWidth="1"/>
    <col min="9988" max="9988" width="11.6640625" customWidth="1"/>
    <col min="9989" max="9989" width="15.6640625" customWidth="1"/>
    <col min="9990" max="9990" width="12.6640625" bestFit="1" customWidth="1"/>
    <col min="9991" max="9991" width="12.5546875" customWidth="1"/>
    <col min="10241" max="10241" width="11.5546875" customWidth="1"/>
    <col min="10242" max="10242" width="8.44140625" customWidth="1"/>
    <col min="10244" max="10244" width="11.6640625" customWidth="1"/>
    <col min="10245" max="10245" width="15.6640625" customWidth="1"/>
    <col min="10246" max="10246" width="12.6640625" bestFit="1" customWidth="1"/>
    <col min="10247" max="10247" width="12.5546875" customWidth="1"/>
    <col min="10497" max="10497" width="11.5546875" customWidth="1"/>
    <col min="10498" max="10498" width="8.44140625" customWidth="1"/>
    <col min="10500" max="10500" width="11.6640625" customWidth="1"/>
    <col min="10501" max="10501" width="15.6640625" customWidth="1"/>
    <col min="10502" max="10502" width="12.6640625" bestFit="1" customWidth="1"/>
    <col min="10503" max="10503" width="12.5546875" customWidth="1"/>
    <col min="10753" max="10753" width="11.5546875" customWidth="1"/>
    <col min="10754" max="10754" width="8.44140625" customWidth="1"/>
    <col min="10756" max="10756" width="11.6640625" customWidth="1"/>
    <col min="10757" max="10757" width="15.6640625" customWidth="1"/>
    <col min="10758" max="10758" width="12.6640625" bestFit="1" customWidth="1"/>
    <col min="10759" max="10759" width="12.5546875" customWidth="1"/>
    <col min="11009" max="11009" width="11.5546875" customWidth="1"/>
    <col min="11010" max="11010" width="8.44140625" customWidth="1"/>
    <col min="11012" max="11012" width="11.6640625" customWidth="1"/>
    <col min="11013" max="11013" width="15.6640625" customWidth="1"/>
    <col min="11014" max="11014" width="12.6640625" bestFit="1" customWidth="1"/>
    <col min="11015" max="11015" width="12.5546875" customWidth="1"/>
    <col min="11265" max="11265" width="11.5546875" customWidth="1"/>
    <col min="11266" max="11266" width="8.44140625" customWidth="1"/>
    <col min="11268" max="11268" width="11.6640625" customWidth="1"/>
    <col min="11269" max="11269" width="15.6640625" customWidth="1"/>
    <col min="11270" max="11270" width="12.6640625" bestFit="1" customWidth="1"/>
    <col min="11271" max="11271" width="12.5546875" customWidth="1"/>
    <col min="11521" max="11521" width="11.5546875" customWidth="1"/>
    <col min="11522" max="11522" width="8.44140625" customWidth="1"/>
    <col min="11524" max="11524" width="11.6640625" customWidth="1"/>
    <col min="11525" max="11525" width="15.6640625" customWidth="1"/>
    <col min="11526" max="11526" width="12.6640625" bestFit="1" customWidth="1"/>
    <col min="11527" max="11527" width="12.5546875" customWidth="1"/>
    <col min="11777" max="11777" width="11.5546875" customWidth="1"/>
    <col min="11778" max="11778" width="8.44140625" customWidth="1"/>
    <col min="11780" max="11780" width="11.6640625" customWidth="1"/>
    <col min="11781" max="11781" width="15.6640625" customWidth="1"/>
    <col min="11782" max="11782" width="12.6640625" bestFit="1" customWidth="1"/>
    <col min="11783" max="11783" width="12.5546875" customWidth="1"/>
    <col min="12033" max="12033" width="11.5546875" customWidth="1"/>
    <col min="12034" max="12034" width="8.44140625" customWidth="1"/>
    <col min="12036" max="12036" width="11.6640625" customWidth="1"/>
    <col min="12037" max="12037" width="15.6640625" customWidth="1"/>
    <col min="12038" max="12038" width="12.6640625" bestFit="1" customWidth="1"/>
    <col min="12039" max="12039" width="12.5546875" customWidth="1"/>
    <col min="12289" max="12289" width="11.5546875" customWidth="1"/>
    <col min="12290" max="12290" width="8.44140625" customWidth="1"/>
    <col min="12292" max="12292" width="11.6640625" customWidth="1"/>
    <col min="12293" max="12293" width="15.6640625" customWidth="1"/>
    <col min="12294" max="12294" width="12.6640625" bestFit="1" customWidth="1"/>
    <col min="12295" max="12295" width="12.5546875" customWidth="1"/>
    <col min="12545" max="12545" width="11.5546875" customWidth="1"/>
    <col min="12546" max="12546" width="8.44140625" customWidth="1"/>
    <col min="12548" max="12548" width="11.6640625" customWidth="1"/>
    <col min="12549" max="12549" width="15.6640625" customWidth="1"/>
    <col min="12550" max="12550" width="12.6640625" bestFit="1" customWidth="1"/>
    <col min="12551" max="12551" width="12.5546875" customWidth="1"/>
    <col min="12801" max="12801" width="11.5546875" customWidth="1"/>
    <col min="12802" max="12802" width="8.44140625" customWidth="1"/>
    <col min="12804" max="12804" width="11.6640625" customWidth="1"/>
    <col min="12805" max="12805" width="15.6640625" customWidth="1"/>
    <col min="12806" max="12806" width="12.6640625" bestFit="1" customWidth="1"/>
    <col min="12807" max="12807" width="12.5546875" customWidth="1"/>
    <col min="13057" max="13057" width="11.5546875" customWidth="1"/>
    <col min="13058" max="13058" width="8.44140625" customWidth="1"/>
    <col min="13060" max="13060" width="11.6640625" customWidth="1"/>
    <col min="13061" max="13061" width="15.6640625" customWidth="1"/>
    <col min="13062" max="13062" width="12.6640625" bestFit="1" customWidth="1"/>
    <col min="13063" max="13063" width="12.5546875" customWidth="1"/>
    <col min="13313" max="13313" width="11.5546875" customWidth="1"/>
    <col min="13314" max="13314" width="8.44140625" customWidth="1"/>
    <col min="13316" max="13316" width="11.6640625" customWidth="1"/>
    <col min="13317" max="13317" width="15.6640625" customWidth="1"/>
    <col min="13318" max="13318" width="12.6640625" bestFit="1" customWidth="1"/>
    <col min="13319" max="13319" width="12.5546875" customWidth="1"/>
    <col min="13569" max="13569" width="11.5546875" customWidth="1"/>
    <col min="13570" max="13570" width="8.44140625" customWidth="1"/>
    <col min="13572" max="13572" width="11.6640625" customWidth="1"/>
    <col min="13573" max="13573" width="15.6640625" customWidth="1"/>
    <col min="13574" max="13574" width="12.6640625" bestFit="1" customWidth="1"/>
    <col min="13575" max="13575" width="12.5546875" customWidth="1"/>
    <col min="13825" max="13825" width="11.5546875" customWidth="1"/>
    <col min="13826" max="13826" width="8.44140625" customWidth="1"/>
    <col min="13828" max="13828" width="11.6640625" customWidth="1"/>
    <col min="13829" max="13829" width="15.6640625" customWidth="1"/>
    <col min="13830" max="13830" width="12.6640625" bestFit="1" customWidth="1"/>
    <col min="13831" max="13831" width="12.5546875" customWidth="1"/>
    <col min="14081" max="14081" width="11.5546875" customWidth="1"/>
    <col min="14082" max="14082" width="8.44140625" customWidth="1"/>
    <col min="14084" max="14084" width="11.6640625" customWidth="1"/>
    <col min="14085" max="14085" width="15.6640625" customWidth="1"/>
    <col min="14086" max="14086" width="12.6640625" bestFit="1" customWidth="1"/>
    <col min="14087" max="14087" width="12.5546875" customWidth="1"/>
    <col min="14337" max="14337" width="11.5546875" customWidth="1"/>
    <col min="14338" max="14338" width="8.44140625" customWidth="1"/>
    <col min="14340" max="14340" width="11.6640625" customWidth="1"/>
    <col min="14341" max="14341" width="15.6640625" customWidth="1"/>
    <col min="14342" max="14342" width="12.6640625" bestFit="1" customWidth="1"/>
    <col min="14343" max="14343" width="12.5546875" customWidth="1"/>
    <col min="14593" max="14593" width="11.5546875" customWidth="1"/>
    <col min="14594" max="14594" width="8.44140625" customWidth="1"/>
    <col min="14596" max="14596" width="11.6640625" customWidth="1"/>
    <col min="14597" max="14597" width="15.6640625" customWidth="1"/>
    <col min="14598" max="14598" width="12.6640625" bestFit="1" customWidth="1"/>
    <col min="14599" max="14599" width="12.5546875" customWidth="1"/>
    <col min="14849" max="14849" width="11.5546875" customWidth="1"/>
    <col min="14850" max="14850" width="8.44140625" customWidth="1"/>
    <col min="14852" max="14852" width="11.6640625" customWidth="1"/>
    <col min="14853" max="14853" width="15.6640625" customWidth="1"/>
    <col min="14854" max="14854" width="12.6640625" bestFit="1" customWidth="1"/>
    <col min="14855" max="14855" width="12.5546875" customWidth="1"/>
    <col min="15105" max="15105" width="11.5546875" customWidth="1"/>
    <col min="15106" max="15106" width="8.44140625" customWidth="1"/>
    <col min="15108" max="15108" width="11.6640625" customWidth="1"/>
    <col min="15109" max="15109" width="15.6640625" customWidth="1"/>
    <col min="15110" max="15110" width="12.6640625" bestFit="1" customWidth="1"/>
    <col min="15111" max="15111" width="12.5546875" customWidth="1"/>
    <col min="15361" max="15361" width="11.5546875" customWidth="1"/>
    <col min="15362" max="15362" width="8.44140625" customWidth="1"/>
    <col min="15364" max="15364" width="11.6640625" customWidth="1"/>
    <col min="15365" max="15365" width="15.6640625" customWidth="1"/>
    <col min="15366" max="15366" width="12.6640625" bestFit="1" customWidth="1"/>
    <col min="15367" max="15367" width="12.5546875" customWidth="1"/>
    <col min="15617" max="15617" width="11.5546875" customWidth="1"/>
    <col min="15618" max="15618" width="8.44140625" customWidth="1"/>
    <col min="15620" max="15620" width="11.6640625" customWidth="1"/>
    <col min="15621" max="15621" width="15.6640625" customWidth="1"/>
    <col min="15622" max="15622" width="12.6640625" bestFit="1" customWidth="1"/>
    <col min="15623" max="15623" width="12.5546875" customWidth="1"/>
    <col min="15873" max="15873" width="11.5546875" customWidth="1"/>
    <col min="15874" max="15874" width="8.44140625" customWidth="1"/>
    <col min="15876" max="15876" width="11.6640625" customWidth="1"/>
    <col min="15877" max="15877" width="15.6640625" customWidth="1"/>
    <col min="15878" max="15878" width="12.6640625" bestFit="1" customWidth="1"/>
    <col min="15879" max="15879" width="12.5546875" customWidth="1"/>
    <col min="16129" max="16129" width="11.5546875" customWidth="1"/>
    <col min="16130" max="16130" width="8.44140625" customWidth="1"/>
    <col min="16132" max="16132" width="11.6640625" customWidth="1"/>
    <col min="16133" max="16133" width="15.6640625" customWidth="1"/>
    <col min="16134" max="16134" width="12.6640625" bestFit="1" customWidth="1"/>
    <col min="16135" max="16135" width="12.5546875" customWidth="1"/>
  </cols>
  <sheetData>
    <row r="1" spans="1:10" ht="15.6" x14ac:dyDescent="0.3">
      <c r="A1" s="19" t="s">
        <v>91</v>
      </c>
      <c r="B1" s="12"/>
      <c r="C1" s="12"/>
    </row>
    <row r="2" spans="1:10" ht="15.6" x14ac:dyDescent="0.3">
      <c r="A2" s="19" t="s">
        <v>92</v>
      </c>
      <c r="B2" s="12"/>
      <c r="C2" s="12"/>
    </row>
    <row r="3" spans="1:10" ht="15.6" x14ac:dyDescent="0.3">
      <c r="A3" s="19" t="s">
        <v>93</v>
      </c>
      <c r="B3" s="12"/>
      <c r="C3" s="12"/>
    </row>
    <row r="4" spans="1:10" ht="15.6" x14ac:dyDescent="0.3">
      <c r="A4" s="12" t="s">
        <v>94</v>
      </c>
      <c r="B4" s="12"/>
      <c r="C4" s="12"/>
    </row>
    <row r="5" spans="1:10" ht="15.6" x14ac:dyDescent="0.3">
      <c r="A5" s="12" t="s">
        <v>95</v>
      </c>
      <c r="B5" s="12"/>
      <c r="C5" s="12"/>
    </row>
    <row r="6" spans="1:10" ht="15.6" x14ac:dyDescent="0.3">
      <c r="A6" s="12"/>
    </row>
    <row r="7" spans="1:10" x14ac:dyDescent="0.3">
      <c r="A7" s="4" t="s">
        <v>96</v>
      </c>
    </row>
    <row r="8" spans="1:10" x14ac:dyDescent="0.3">
      <c r="A8" s="4" t="s">
        <v>97</v>
      </c>
    </row>
    <row r="9" spans="1:10" x14ac:dyDescent="0.3">
      <c r="A9" s="20" t="s">
        <v>98</v>
      </c>
      <c r="B9">
        <v>2</v>
      </c>
    </row>
    <row r="10" spans="1:10" x14ac:dyDescent="0.3">
      <c r="A10" s="6"/>
    </row>
    <row r="11" spans="1:10" x14ac:dyDescent="0.3">
      <c r="A11" s="6" t="s">
        <v>13</v>
      </c>
    </row>
    <row r="12" spans="1:10" x14ac:dyDescent="0.3">
      <c r="A12" s="6" t="s">
        <v>99</v>
      </c>
      <c r="D12">
        <v>1</v>
      </c>
      <c r="E12" s="15" t="s">
        <v>42</v>
      </c>
      <c r="F12">
        <f>POISSON(0,B9,FALSE)</f>
        <v>0.1353352832366127</v>
      </c>
      <c r="G12" s="15" t="s">
        <v>42</v>
      </c>
      <c r="H12">
        <f>POISSON(1,B9,FALSE)</f>
        <v>0.27067056647322535</v>
      </c>
      <c r="I12" s="15" t="s">
        <v>23</v>
      </c>
      <c r="J12">
        <f>1-F12-H12</f>
        <v>0.593994150290162</v>
      </c>
    </row>
    <row r="13" spans="1:10" x14ac:dyDescent="0.3">
      <c r="A13" s="17"/>
    </row>
    <row r="14" spans="1:10" x14ac:dyDescent="0.3">
      <c r="A14" s="6" t="s">
        <v>15</v>
      </c>
    </row>
    <row r="15" spans="1:10" x14ac:dyDescent="0.3">
      <c r="A15" s="6" t="s">
        <v>100</v>
      </c>
      <c r="B15">
        <f>POISSON(1,B9,FALSE)</f>
        <v>0.27067056647322535</v>
      </c>
      <c r="C15" s="15" t="s">
        <v>22</v>
      </c>
      <c r="D15">
        <f>POISSON(2,B9,FALSE)</f>
        <v>0.27067056647322546</v>
      </c>
      <c r="E15" s="15" t="s">
        <v>22</v>
      </c>
      <c r="F15">
        <f>POISSON(3,B9,FALSE)</f>
        <v>0.18044704431548364</v>
      </c>
      <c r="G15" s="15" t="s">
        <v>23</v>
      </c>
      <c r="H15">
        <f>SUM(B15,D15,F15)</f>
        <v>0.72178817726193445</v>
      </c>
    </row>
    <row r="16" spans="1:10" x14ac:dyDescent="0.3">
      <c r="A16" s="6"/>
    </row>
    <row r="17" spans="1:12" x14ac:dyDescent="0.3">
      <c r="A17" s="6" t="s">
        <v>17</v>
      </c>
    </row>
    <row r="18" spans="1:12" x14ac:dyDescent="0.3">
      <c r="A18" s="4" t="s">
        <v>101</v>
      </c>
    </row>
    <row r="19" spans="1:12" x14ac:dyDescent="0.3">
      <c r="A19" s="4" t="s">
        <v>102</v>
      </c>
    </row>
    <row r="20" spans="1:12" x14ac:dyDescent="0.3">
      <c r="A20" s="20" t="s">
        <v>103</v>
      </c>
      <c r="B20">
        <f>B9</f>
        <v>2</v>
      </c>
    </row>
    <row r="21" spans="1:12" x14ac:dyDescent="0.3">
      <c r="A21" s="4" t="s">
        <v>104</v>
      </c>
      <c r="B21">
        <f>POISSON(0,7*B20,FALSE)</f>
        <v>8.3152871910356788E-7</v>
      </c>
      <c r="C21" s="15" t="s">
        <v>22</v>
      </c>
      <c r="D21">
        <f>POISSON(1,7*B20,FALSE)</f>
        <v>1.1641402067449947E-5</v>
      </c>
      <c r="E21" s="15" t="s">
        <v>22</v>
      </c>
      <c r="F21">
        <f>POISSON(2,7*B20,FALSE)</f>
        <v>8.1489814472149736E-5</v>
      </c>
      <c r="G21" s="15" t="s">
        <v>22</v>
      </c>
      <c r="H21">
        <f>POISSON(3,7*B20,FALSE)</f>
        <v>3.8028580087003192E-4</v>
      </c>
      <c r="I21" s="15" t="s">
        <v>22</v>
      </c>
      <c r="J21">
        <f>POISSON(4,7*B20,FALSE)</f>
        <v>1.3310003030451111E-3</v>
      </c>
      <c r="K21" s="15" t="s">
        <v>23</v>
      </c>
      <c r="L21">
        <f>B21+D21+F21+H21+J21</f>
        <v>1.8052488491738462E-3</v>
      </c>
    </row>
    <row r="22" spans="1:12" x14ac:dyDescent="0.3">
      <c r="A22" s="4"/>
    </row>
    <row r="23" spans="1:12" x14ac:dyDescent="0.3">
      <c r="A23" s="6"/>
    </row>
    <row r="24" spans="1:12" x14ac:dyDescent="0.3">
      <c r="A24" s="6"/>
    </row>
    <row r="25" spans="1:12" x14ac:dyDescent="0.3">
      <c r="A25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5" sqref="A5"/>
    </sheetView>
  </sheetViews>
  <sheetFormatPr defaultRowHeight="14.4" x14ac:dyDescent="0.3"/>
  <cols>
    <col min="1" max="1" width="27.33203125" style="3" customWidth="1"/>
    <col min="2" max="2" width="12" style="3" customWidth="1"/>
    <col min="3" max="3" width="7.109375" style="3" customWidth="1"/>
    <col min="4" max="4" width="6.5546875" style="3" customWidth="1"/>
    <col min="5" max="5" width="6.88671875" style="3" customWidth="1"/>
    <col min="6" max="6" width="6.33203125" style="3" customWidth="1"/>
    <col min="7" max="7" width="6.109375" style="3" customWidth="1"/>
    <col min="8" max="8" width="6" style="3" customWidth="1"/>
    <col min="9" max="10" width="4.88671875" style="3" customWidth="1"/>
    <col min="11" max="11" width="6.109375" style="3" customWidth="1"/>
    <col min="12" max="12" width="6.5546875" style="3" customWidth="1"/>
    <col min="13" max="13" width="6.6640625" style="3" customWidth="1"/>
    <col min="14" max="256" width="9.109375" style="3"/>
    <col min="257" max="257" width="27.33203125" style="3" customWidth="1"/>
    <col min="258" max="258" width="12" style="3" customWidth="1"/>
    <col min="259" max="259" width="7.109375" style="3" customWidth="1"/>
    <col min="260" max="260" width="6.5546875" style="3" customWidth="1"/>
    <col min="261" max="261" width="6.88671875" style="3" customWidth="1"/>
    <col min="262" max="262" width="6.33203125" style="3" customWidth="1"/>
    <col min="263" max="263" width="6.109375" style="3" customWidth="1"/>
    <col min="264" max="264" width="6" style="3" customWidth="1"/>
    <col min="265" max="266" width="4.88671875" style="3" customWidth="1"/>
    <col min="267" max="267" width="6.109375" style="3" customWidth="1"/>
    <col min="268" max="268" width="6.5546875" style="3" customWidth="1"/>
    <col min="269" max="269" width="6.6640625" style="3" customWidth="1"/>
    <col min="270" max="512" width="9.109375" style="3"/>
    <col min="513" max="513" width="27.33203125" style="3" customWidth="1"/>
    <col min="514" max="514" width="12" style="3" customWidth="1"/>
    <col min="515" max="515" width="7.109375" style="3" customWidth="1"/>
    <col min="516" max="516" width="6.5546875" style="3" customWidth="1"/>
    <col min="517" max="517" width="6.88671875" style="3" customWidth="1"/>
    <col min="518" max="518" width="6.33203125" style="3" customWidth="1"/>
    <col min="519" max="519" width="6.109375" style="3" customWidth="1"/>
    <col min="520" max="520" width="6" style="3" customWidth="1"/>
    <col min="521" max="522" width="4.88671875" style="3" customWidth="1"/>
    <col min="523" max="523" width="6.109375" style="3" customWidth="1"/>
    <col min="524" max="524" width="6.5546875" style="3" customWidth="1"/>
    <col min="525" max="525" width="6.6640625" style="3" customWidth="1"/>
    <col min="526" max="768" width="9.109375" style="3"/>
    <col min="769" max="769" width="27.33203125" style="3" customWidth="1"/>
    <col min="770" max="770" width="12" style="3" customWidth="1"/>
    <col min="771" max="771" width="7.109375" style="3" customWidth="1"/>
    <col min="772" max="772" width="6.5546875" style="3" customWidth="1"/>
    <col min="773" max="773" width="6.88671875" style="3" customWidth="1"/>
    <col min="774" max="774" width="6.33203125" style="3" customWidth="1"/>
    <col min="775" max="775" width="6.109375" style="3" customWidth="1"/>
    <col min="776" max="776" width="6" style="3" customWidth="1"/>
    <col min="777" max="778" width="4.88671875" style="3" customWidth="1"/>
    <col min="779" max="779" width="6.109375" style="3" customWidth="1"/>
    <col min="780" max="780" width="6.5546875" style="3" customWidth="1"/>
    <col min="781" max="781" width="6.6640625" style="3" customWidth="1"/>
    <col min="782" max="1024" width="9.109375" style="3"/>
    <col min="1025" max="1025" width="27.33203125" style="3" customWidth="1"/>
    <col min="1026" max="1026" width="12" style="3" customWidth="1"/>
    <col min="1027" max="1027" width="7.109375" style="3" customWidth="1"/>
    <col min="1028" max="1028" width="6.5546875" style="3" customWidth="1"/>
    <col min="1029" max="1029" width="6.88671875" style="3" customWidth="1"/>
    <col min="1030" max="1030" width="6.33203125" style="3" customWidth="1"/>
    <col min="1031" max="1031" width="6.109375" style="3" customWidth="1"/>
    <col min="1032" max="1032" width="6" style="3" customWidth="1"/>
    <col min="1033" max="1034" width="4.88671875" style="3" customWidth="1"/>
    <col min="1035" max="1035" width="6.109375" style="3" customWidth="1"/>
    <col min="1036" max="1036" width="6.5546875" style="3" customWidth="1"/>
    <col min="1037" max="1037" width="6.6640625" style="3" customWidth="1"/>
    <col min="1038" max="1280" width="9.109375" style="3"/>
    <col min="1281" max="1281" width="27.33203125" style="3" customWidth="1"/>
    <col min="1282" max="1282" width="12" style="3" customWidth="1"/>
    <col min="1283" max="1283" width="7.109375" style="3" customWidth="1"/>
    <col min="1284" max="1284" width="6.5546875" style="3" customWidth="1"/>
    <col min="1285" max="1285" width="6.88671875" style="3" customWidth="1"/>
    <col min="1286" max="1286" width="6.33203125" style="3" customWidth="1"/>
    <col min="1287" max="1287" width="6.109375" style="3" customWidth="1"/>
    <col min="1288" max="1288" width="6" style="3" customWidth="1"/>
    <col min="1289" max="1290" width="4.88671875" style="3" customWidth="1"/>
    <col min="1291" max="1291" width="6.109375" style="3" customWidth="1"/>
    <col min="1292" max="1292" width="6.5546875" style="3" customWidth="1"/>
    <col min="1293" max="1293" width="6.6640625" style="3" customWidth="1"/>
    <col min="1294" max="1536" width="9.109375" style="3"/>
    <col min="1537" max="1537" width="27.33203125" style="3" customWidth="1"/>
    <col min="1538" max="1538" width="12" style="3" customWidth="1"/>
    <col min="1539" max="1539" width="7.109375" style="3" customWidth="1"/>
    <col min="1540" max="1540" width="6.5546875" style="3" customWidth="1"/>
    <col min="1541" max="1541" width="6.88671875" style="3" customWidth="1"/>
    <col min="1542" max="1542" width="6.33203125" style="3" customWidth="1"/>
    <col min="1543" max="1543" width="6.109375" style="3" customWidth="1"/>
    <col min="1544" max="1544" width="6" style="3" customWidth="1"/>
    <col min="1545" max="1546" width="4.88671875" style="3" customWidth="1"/>
    <col min="1547" max="1547" width="6.109375" style="3" customWidth="1"/>
    <col min="1548" max="1548" width="6.5546875" style="3" customWidth="1"/>
    <col min="1549" max="1549" width="6.6640625" style="3" customWidth="1"/>
    <col min="1550" max="1792" width="9.109375" style="3"/>
    <col min="1793" max="1793" width="27.33203125" style="3" customWidth="1"/>
    <col min="1794" max="1794" width="12" style="3" customWidth="1"/>
    <col min="1795" max="1795" width="7.109375" style="3" customWidth="1"/>
    <col min="1796" max="1796" width="6.5546875" style="3" customWidth="1"/>
    <col min="1797" max="1797" width="6.88671875" style="3" customWidth="1"/>
    <col min="1798" max="1798" width="6.33203125" style="3" customWidth="1"/>
    <col min="1799" max="1799" width="6.109375" style="3" customWidth="1"/>
    <col min="1800" max="1800" width="6" style="3" customWidth="1"/>
    <col min="1801" max="1802" width="4.88671875" style="3" customWidth="1"/>
    <col min="1803" max="1803" width="6.109375" style="3" customWidth="1"/>
    <col min="1804" max="1804" width="6.5546875" style="3" customWidth="1"/>
    <col min="1805" max="1805" width="6.6640625" style="3" customWidth="1"/>
    <col min="1806" max="2048" width="9.109375" style="3"/>
    <col min="2049" max="2049" width="27.33203125" style="3" customWidth="1"/>
    <col min="2050" max="2050" width="12" style="3" customWidth="1"/>
    <col min="2051" max="2051" width="7.109375" style="3" customWidth="1"/>
    <col min="2052" max="2052" width="6.5546875" style="3" customWidth="1"/>
    <col min="2053" max="2053" width="6.88671875" style="3" customWidth="1"/>
    <col min="2054" max="2054" width="6.33203125" style="3" customWidth="1"/>
    <col min="2055" max="2055" width="6.109375" style="3" customWidth="1"/>
    <col min="2056" max="2056" width="6" style="3" customWidth="1"/>
    <col min="2057" max="2058" width="4.88671875" style="3" customWidth="1"/>
    <col min="2059" max="2059" width="6.109375" style="3" customWidth="1"/>
    <col min="2060" max="2060" width="6.5546875" style="3" customWidth="1"/>
    <col min="2061" max="2061" width="6.6640625" style="3" customWidth="1"/>
    <col min="2062" max="2304" width="9.109375" style="3"/>
    <col min="2305" max="2305" width="27.33203125" style="3" customWidth="1"/>
    <col min="2306" max="2306" width="12" style="3" customWidth="1"/>
    <col min="2307" max="2307" width="7.109375" style="3" customWidth="1"/>
    <col min="2308" max="2308" width="6.5546875" style="3" customWidth="1"/>
    <col min="2309" max="2309" width="6.88671875" style="3" customWidth="1"/>
    <col min="2310" max="2310" width="6.33203125" style="3" customWidth="1"/>
    <col min="2311" max="2311" width="6.109375" style="3" customWidth="1"/>
    <col min="2312" max="2312" width="6" style="3" customWidth="1"/>
    <col min="2313" max="2314" width="4.88671875" style="3" customWidth="1"/>
    <col min="2315" max="2315" width="6.109375" style="3" customWidth="1"/>
    <col min="2316" max="2316" width="6.5546875" style="3" customWidth="1"/>
    <col min="2317" max="2317" width="6.6640625" style="3" customWidth="1"/>
    <col min="2318" max="2560" width="9.109375" style="3"/>
    <col min="2561" max="2561" width="27.33203125" style="3" customWidth="1"/>
    <col min="2562" max="2562" width="12" style="3" customWidth="1"/>
    <col min="2563" max="2563" width="7.109375" style="3" customWidth="1"/>
    <col min="2564" max="2564" width="6.5546875" style="3" customWidth="1"/>
    <col min="2565" max="2565" width="6.88671875" style="3" customWidth="1"/>
    <col min="2566" max="2566" width="6.33203125" style="3" customWidth="1"/>
    <col min="2567" max="2567" width="6.109375" style="3" customWidth="1"/>
    <col min="2568" max="2568" width="6" style="3" customWidth="1"/>
    <col min="2569" max="2570" width="4.88671875" style="3" customWidth="1"/>
    <col min="2571" max="2571" width="6.109375" style="3" customWidth="1"/>
    <col min="2572" max="2572" width="6.5546875" style="3" customWidth="1"/>
    <col min="2573" max="2573" width="6.6640625" style="3" customWidth="1"/>
    <col min="2574" max="2816" width="9.109375" style="3"/>
    <col min="2817" max="2817" width="27.33203125" style="3" customWidth="1"/>
    <col min="2818" max="2818" width="12" style="3" customWidth="1"/>
    <col min="2819" max="2819" width="7.109375" style="3" customWidth="1"/>
    <col min="2820" max="2820" width="6.5546875" style="3" customWidth="1"/>
    <col min="2821" max="2821" width="6.88671875" style="3" customWidth="1"/>
    <col min="2822" max="2822" width="6.33203125" style="3" customWidth="1"/>
    <col min="2823" max="2823" width="6.109375" style="3" customWidth="1"/>
    <col min="2824" max="2824" width="6" style="3" customWidth="1"/>
    <col min="2825" max="2826" width="4.88671875" style="3" customWidth="1"/>
    <col min="2827" max="2827" width="6.109375" style="3" customWidth="1"/>
    <col min="2828" max="2828" width="6.5546875" style="3" customWidth="1"/>
    <col min="2829" max="2829" width="6.6640625" style="3" customWidth="1"/>
    <col min="2830" max="3072" width="9.109375" style="3"/>
    <col min="3073" max="3073" width="27.33203125" style="3" customWidth="1"/>
    <col min="3074" max="3074" width="12" style="3" customWidth="1"/>
    <col min="3075" max="3075" width="7.109375" style="3" customWidth="1"/>
    <col min="3076" max="3076" width="6.5546875" style="3" customWidth="1"/>
    <col min="3077" max="3077" width="6.88671875" style="3" customWidth="1"/>
    <col min="3078" max="3078" width="6.33203125" style="3" customWidth="1"/>
    <col min="3079" max="3079" width="6.109375" style="3" customWidth="1"/>
    <col min="3080" max="3080" width="6" style="3" customWidth="1"/>
    <col min="3081" max="3082" width="4.88671875" style="3" customWidth="1"/>
    <col min="3083" max="3083" width="6.109375" style="3" customWidth="1"/>
    <col min="3084" max="3084" width="6.5546875" style="3" customWidth="1"/>
    <col min="3085" max="3085" width="6.6640625" style="3" customWidth="1"/>
    <col min="3086" max="3328" width="9.109375" style="3"/>
    <col min="3329" max="3329" width="27.33203125" style="3" customWidth="1"/>
    <col min="3330" max="3330" width="12" style="3" customWidth="1"/>
    <col min="3331" max="3331" width="7.109375" style="3" customWidth="1"/>
    <col min="3332" max="3332" width="6.5546875" style="3" customWidth="1"/>
    <col min="3333" max="3333" width="6.88671875" style="3" customWidth="1"/>
    <col min="3334" max="3334" width="6.33203125" style="3" customWidth="1"/>
    <col min="3335" max="3335" width="6.109375" style="3" customWidth="1"/>
    <col min="3336" max="3336" width="6" style="3" customWidth="1"/>
    <col min="3337" max="3338" width="4.88671875" style="3" customWidth="1"/>
    <col min="3339" max="3339" width="6.109375" style="3" customWidth="1"/>
    <col min="3340" max="3340" width="6.5546875" style="3" customWidth="1"/>
    <col min="3341" max="3341" width="6.6640625" style="3" customWidth="1"/>
    <col min="3342" max="3584" width="9.109375" style="3"/>
    <col min="3585" max="3585" width="27.33203125" style="3" customWidth="1"/>
    <col min="3586" max="3586" width="12" style="3" customWidth="1"/>
    <col min="3587" max="3587" width="7.109375" style="3" customWidth="1"/>
    <col min="3588" max="3588" width="6.5546875" style="3" customWidth="1"/>
    <col min="3589" max="3589" width="6.88671875" style="3" customWidth="1"/>
    <col min="3590" max="3590" width="6.33203125" style="3" customWidth="1"/>
    <col min="3591" max="3591" width="6.109375" style="3" customWidth="1"/>
    <col min="3592" max="3592" width="6" style="3" customWidth="1"/>
    <col min="3593" max="3594" width="4.88671875" style="3" customWidth="1"/>
    <col min="3595" max="3595" width="6.109375" style="3" customWidth="1"/>
    <col min="3596" max="3596" width="6.5546875" style="3" customWidth="1"/>
    <col min="3597" max="3597" width="6.6640625" style="3" customWidth="1"/>
    <col min="3598" max="3840" width="9.109375" style="3"/>
    <col min="3841" max="3841" width="27.33203125" style="3" customWidth="1"/>
    <col min="3842" max="3842" width="12" style="3" customWidth="1"/>
    <col min="3843" max="3843" width="7.109375" style="3" customWidth="1"/>
    <col min="3844" max="3844" width="6.5546875" style="3" customWidth="1"/>
    <col min="3845" max="3845" width="6.88671875" style="3" customWidth="1"/>
    <col min="3846" max="3846" width="6.33203125" style="3" customWidth="1"/>
    <col min="3847" max="3847" width="6.109375" style="3" customWidth="1"/>
    <col min="3848" max="3848" width="6" style="3" customWidth="1"/>
    <col min="3849" max="3850" width="4.88671875" style="3" customWidth="1"/>
    <col min="3851" max="3851" width="6.109375" style="3" customWidth="1"/>
    <col min="3852" max="3852" width="6.5546875" style="3" customWidth="1"/>
    <col min="3853" max="3853" width="6.6640625" style="3" customWidth="1"/>
    <col min="3854" max="4096" width="9.109375" style="3"/>
    <col min="4097" max="4097" width="27.33203125" style="3" customWidth="1"/>
    <col min="4098" max="4098" width="12" style="3" customWidth="1"/>
    <col min="4099" max="4099" width="7.109375" style="3" customWidth="1"/>
    <col min="4100" max="4100" width="6.5546875" style="3" customWidth="1"/>
    <col min="4101" max="4101" width="6.88671875" style="3" customWidth="1"/>
    <col min="4102" max="4102" width="6.33203125" style="3" customWidth="1"/>
    <col min="4103" max="4103" width="6.109375" style="3" customWidth="1"/>
    <col min="4104" max="4104" width="6" style="3" customWidth="1"/>
    <col min="4105" max="4106" width="4.88671875" style="3" customWidth="1"/>
    <col min="4107" max="4107" width="6.109375" style="3" customWidth="1"/>
    <col min="4108" max="4108" width="6.5546875" style="3" customWidth="1"/>
    <col min="4109" max="4109" width="6.6640625" style="3" customWidth="1"/>
    <col min="4110" max="4352" width="9.109375" style="3"/>
    <col min="4353" max="4353" width="27.33203125" style="3" customWidth="1"/>
    <col min="4354" max="4354" width="12" style="3" customWidth="1"/>
    <col min="4355" max="4355" width="7.109375" style="3" customWidth="1"/>
    <col min="4356" max="4356" width="6.5546875" style="3" customWidth="1"/>
    <col min="4357" max="4357" width="6.88671875" style="3" customWidth="1"/>
    <col min="4358" max="4358" width="6.33203125" style="3" customWidth="1"/>
    <col min="4359" max="4359" width="6.109375" style="3" customWidth="1"/>
    <col min="4360" max="4360" width="6" style="3" customWidth="1"/>
    <col min="4361" max="4362" width="4.88671875" style="3" customWidth="1"/>
    <col min="4363" max="4363" width="6.109375" style="3" customWidth="1"/>
    <col min="4364" max="4364" width="6.5546875" style="3" customWidth="1"/>
    <col min="4365" max="4365" width="6.6640625" style="3" customWidth="1"/>
    <col min="4366" max="4608" width="9.109375" style="3"/>
    <col min="4609" max="4609" width="27.33203125" style="3" customWidth="1"/>
    <col min="4610" max="4610" width="12" style="3" customWidth="1"/>
    <col min="4611" max="4611" width="7.109375" style="3" customWidth="1"/>
    <col min="4612" max="4612" width="6.5546875" style="3" customWidth="1"/>
    <col min="4613" max="4613" width="6.88671875" style="3" customWidth="1"/>
    <col min="4614" max="4614" width="6.33203125" style="3" customWidth="1"/>
    <col min="4615" max="4615" width="6.109375" style="3" customWidth="1"/>
    <col min="4616" max="4616" width="6" style="3" customWidth="1"/>
    <col min="4617" max="4618" width="4.88671875" style="3" customWidth="1"/>
    <col min="4619" max="4619" width="6.109375" style="3" customWidth="1"/>
    <col min="4620" max="4620" width="6.5546875" style="3" customWidth="1"/>
    <col min="4621" max="4621" width="6.6640625" style="3" customWidth="1"/>
    <col min="4622" max="4864" width="9.109375" style="3"/>
    <col min="4865" max="4865" width="27.33203125" style="3" customWidth="1"/>
    <col min="4866" max="4866" width="12" style="3" customWidth="1"/>
    <col min="4867" max="4867" width="7.109375" style="3" customWidth="1"/>
    <col min="4868" max="4868" width="6.5546875" style="3" customWidth="1"/>
    <col min="4869" max="4869" width="6.88671875" style="3" customWidth="1"/>
    <col min="4870" max="4870" width="6.33203125" style="3" customWidth="1"/>
    <col min="4871" max="4871" width="6.109375" style="3" customWidth="1"/>
    <col min="4872" max="4872" width="6" style="3" customWidth="1"/>
    <col min="4873" max="4874" width="4.88671875" style="3" customWidth="1"/>
    <col min="4875" max="4875" width="6.109375" style="3" customWidth="1"/>
    <col min="4876" max="4876" width="6.5546875" style="3" customWidth="1"/>
    <col min="4877" max="4877" width="6.6640625" style="3" customWidth="1"/>
    <col min="4878" max="5120" width="9.109375" style="3"/>
    <col min="5121" max="5121" width="27.33203125" style="3" customWidth="1"/>
    <col min="5122" max="5122" width="12" style="3" customWidth="1"/>
    <col min="5123" max="5123" width="7.109375" style="3" customWidth="1"/>
    <col min="5124" max="5124" width="6.5546875" style="3" customWidth="1"/>
    <col min="5125" max="5125" width="6.88671875" style="3" customWidth="1"/>
    <col min="5126" max="5126" width="6.33203125" style="3" customWidth="1"/>
    <col min="5127" max="5127" width="6.109375" style="3" customWidth="1"/>
    <col min="5128" max="5128" width="6" style="3" customWidth="1"/>
    <col min="5129" max="5130" width="4.88671875" style="3" customWidth="1"/>
    <col min="5131" max="5131" width="6.109375" style="3" customWidth="1"/>
    <col min="5132" max="5132" width="6.5546875" style="3" customWidth="1"/>
    <col min="5133" max="5133" width="6.6640625" style="3" customWidth="1"/>
    <col min="5134" max="5376" width="9.109375" style="3"/>
    <col min="5377" max="5377" width="27.33203125" style="3" customWidth="1"/>
    <col min="5378" max="5378" width="12" style="3" customWidth="1"/>
    <col min="5379" max="5379" width="7.109375" style="3" customWidth="1"/>
    <col min="5380" max="5380" width="6.5546875" style="3" customWidth="1"/>
    <col min="5381" max="5381" width="6.88671875" style="3" customWidth="1"/>
    <col min="5382" max="5382" width="6.33203125" style="3" customWidth="1"/>
    <col min="5383" max="5383" width="6.109375" style="3" customWidth="1"/>
    <col min="5384" max="5384" width="6" style="3" customWidth="1"/>
    <col min="5385" max="5386" width="4.88671875" style="3" customWidth="1"/>
    <col min="5387" max="5387" width="6.109375" style="3" customWidth="1"/>
    <col min="5388" max="5388" width="6.5546875" style="3" customWidth="1"/>
    <col min="5389" max="5389" width="6.6640625" style="3" customWidth="1"/>
    <col min="5390" max="5632" width="9.109375" style="3"/>
    <col min="5633" max="5633" width="27.33203125" style="3" customWidth="1"/>
    <col min="5634" max="5634" width="12" style="3" customWidth="1"/>
    <col min="5635" max="5635" width="7.109375" style="3" customWidth="1"/>
    <col min="5636" max="5636" width="6.5546875" style="3" customWidth="1"/>
    <col min="5637" max="5637" width="6.88671875" style="3" customWidth="1"/>
    <col min="5638" max="5638" width="6.33203125" style="3" customWidth="1"/>
    <col min="5639" max="5639" width="6.109375" style="3" customWidth="1"/>
    <col min="5640" max="5640" width="6" style="3" customWidth="1"/>
    <col min="5641" max="5642" width="4.88671875" style="3" customWidth="1"/>
    <col min="5643" max="5643" width="6.109375" style="3" customWidth="1"/>
    <col min="5644" max="5644" width="6.5546875" style="3" customWidth="1"/>
    <col min="5645" max="5645" width="6.6640625" style="3" customWidth="1"/>
    <col min="5646" max="5888" width="9.109375" style="3"/>
    <col min="5889" max="5889" width="27.33203125" style="3" customWidth="1"/>
    <col min="5890" max="5890" width="12" style="3" customWidth="1"/>
    <col min="5891" max="5891" width="7.109375" style="3" customWidth="1"/>
    <col min="5892" max="5892" width="6.5546875" style="3" customWidth="1"/>
    <col min="5893" max="5893" width="6.88671875" style="3" customWidth="1"/>
    <col min="5894" max="5894" width="6.33203125" style="3" customWidth="1"/>
    <col min="5895" max="5895" width="6.109375" style="3" customWidth="1"/>
    <col min="5896" max="5896" width="6" style="3" customWidth="1"/>
    <col min="5897" max="5898" width="4.88671875" style="3" customWidth="1"/>
    <col min="5899" max="5899" width="6.109375" style="3" customWidth="1"/>
    <col min="5900" max="5900" width="6.5546875" style="3" customWidth="1"/>
    <col min="5901" max="5901" width="6.6640625" style="3" customWidth="1"/>
    <col min="5902" max="6144" width="9.109375" style="3"/>
    <col min="6145" max="6145" width="27.33203125" style="3" customWidth="1"/>
    <col min="6146" max="6146" width="12" style="3" customWidth="1"/>
    <col min="6147" max="6147" width="7.109375" style="3" customWidth="1"/>
    <col min="6148" max="6148" width="6.5546875" style="3" customWidth="1"/>
    <col min="6149" max="6149" width="6.88671875" style="3" customWidth="1"/>
    <col min="6150" max="6150" width="6.33203125" style="3" customWidth="1"/>
    <col min="6151" max="6151" width="6.109375" style="3" customWidth="1"/>
    <col min="6152" max="6152" width="6" style="3" customWidth="1"/>
    <col min="6153" max="6154" width="4.88671875" style="3" customWidth="1"/>
    <col min="6155" max="6155" width="6.109375" style="3" customWidth="1"/>
    <col min="6156" max="6156" width="6.5546875" style="3" customWidth="1"/>
    <col min="6157" max="6157" width="6.6640625" style="3" customWidth="1"/>
    <col min="6158" max="6400" width="9.109375" style="3"/>
    <col min="6401" max="6401" width="27.33203125" style="3" customWidth="1"/>
    <col min="6402" max="6402" width="12" style="3" customWidth="1"/>
    <col min="6403" max="6403" width="7.109375" style="3" customWidth="1"/>
    <col min="6404" max="6404" width="6.5546875" style="3" customWidth="1"/>
    <col min="6405" max="6405" width="6.88671875" style="3" customWidth="1"/>
    <col min="6406" max="6406" width="6.33203125" style="3" customWidth="1"/>
    <col min="6407" max="6407" width="6.109375" style="3" customWidth="1"/>
    <col min="6408" max="6408" width="6" style="3" customWidth="1"/>
    <col min="6409" max="6410" width="4.88671875" style="3" customWidth="1"/>
    <col min="6411" max="6411" width="6.109375" style="3" customWidth="1"/>
    <col min="6412" max="6412" width="6.5546875" style="3" customWidth="1"/>
    <col min="6413" max="6413" width="6.6640625" style="3" customWidth="1"/>
    <col min="6414" max="6656" width="9.109375" style="3"/>
    <col min="6657" max="6657" width="27.33203125" style="3" customWidth="1"/>
    <col min="6658" max="6658" width="12" style="3" customWidth="1"/>
    <col min="6659" max="6659" width="7.109375" style="3" customWidth="1"/>
    <col min="6660" max="6660" width="6.5546875" style="3" customWidth="1"/>
    <col min="6661" max="6661" width="6.88671875" style="3" customWidth="1"/>
    <col min="6662" max="6662" width="6.33203125" style="3" customWidth="1"/>
    <col min="6663" max="6663" width="6.109375" style="3" customWidth="1"/>
    <col min="6664" max="6664" width="6" style="3" customWidth="1"/>
    <col min="6665" max="6666" width="4.88671875" style="3" customWidth="1"/>
    <col min="6667" max="6667" width="6.109375" style="3" customWidth="1"/>
    <col min="6668" max="6668" width="6.5546875" style="3" customWidth="1"/>
    <col min="6669" max="6669" width="6.6640625" style="3" customWidth="1"/>
    <col min="6670" max="6912" width="9.109375" style="3"/>
    <col min="6913" max="6913" width="27.33203125" style="3" customWidth="1"/>
    <col min="6914" max="6914" width="12" style="3" customWidth="1"/>
    <col min="6915" max="6915" width="7.109375" style="3" customWidth="1"/>
    <col min="6916" max="6916" width="6.5546875" style="3" customWidth="1"/>
    <col min="6917" max="6917" width="6.88671875" style="3" customWidth="1"/>
    <col min="6918" max="6918" width="6.33203125" style="3" customWidth="1"/>
    <col min="6919" max="6919" width="6.109375" style="3" customWidth="1"/>
    <col min="6920" max="6920" width="6" style="3" customWidth="1"/>
    <col min="6921" max="6922" width="4.88671875" style="3" customWidth="1"/>
    <col min="6923" max="6923" width="6.109375" style="3" customWidth="1"/>
    <col min="6924" max="6924" width="6.5546875" style="3" customWidth="1"/>
    <col min="6925" max="6925" width="6.6640625" style="3" customWidth="1"/>
    <col min="6926" max="7168" width="9.109375" style="3"/>
    <col min="7169" max="7169" width="27.33203125" style="3" customWidth="1"/>
    <col min="7170" max="7170" width="12" style="3" customWidth="1"/>
    <col min="7171" max="7171" width="7.109375" style="3" customWidth="1"/>
    <col min="7172" max="7172" width="6.5546875" style="3" customWidth="1"/>
    <col min="7173" max="7173" width="6.88671875" style="3" customWidth="1"/>
    <col min="7174" max="7174" width="6.33203125" style="3" customWidth="1"/>
    <col min="7175" max="7175" width="6.109375" style="3" customWidth="1"/>
    <col min="7176" max="7176" width="6" style="3" customWidth="1"/>
    <col min="7177" max="7178" width="4.88671875" style="3" customWidth="1"/>
    <col min="7179" max="7179" width="6.109375" style="3" customWidth="1"/>
    <col min="7180" max="7180" width="6.5546875" style="3" customWidth="1"/>
    <col min="7181" max="7181" width="6.6640625" style="3" customWidth="1"/>
    <col min="7182" max="7424" width="9.109375" style="3"/>
    <col min="7425" max="7425" width="27.33203125" style="3" customWidth="1"/>
    <col min="7426" max="7426" width="12" style="3" customWidth="1"/>
    <col min="7427" max="7427" width="7.109375" style="3" customWidth="1"/>
    <col min="7428" max="7428" width="6.5546875" style="3" customWidth="1"/>
    <col min="7429" max="7429" width="6.88671875" style="3" customWidth="1"/>
    <col min="7430" max="7430" width="6.33203125" style="3" customWidth="1"/>
    <col min="7431" max="7431" width="6.109375" style="3" customWidth="1"/>
    <col min="7432" max="7432" width="6" style="3" customWidth="1"/>
    <col min="7433" max="7434" width="4.88671875" style="3" customWidth="1"/>
    <col min="7435" max="7435" width="6.109375" style="3" customWidth="1"/>
    <col min="7436" max="7436" width="6.5546875" style="3" customWidth="1"/>
    <col min="7437" max="7437" width="6.6640625" style="3" customWidth="1"/>
    <col min="7438" max="7680" width="9.109375" style="3"/>
    <col min="7681" max="7681" width="27.33203125" style="3" customWidth="1"/>
    <col min="7682" max="7682" width="12" style="3" customWidth="1"/>
    <col min="7683" max="7683" width="7.109375" style="3" customWidth="1"/>
    <col min="7684" max="7684" width="6.5546875" style="3" customWidth="1"/>
    <col min="7685" max="7685" width="6.88671875" style="3" customWidth="1"/>
    <col min="7686" max="7686" width="6.33203125" style="3" customWidth="1"/>
    <col min="7687" max="7687" width="6.109375" style="3" customWidth="1"/>
    <col min="7688" max="7688" width="6" style="3" customWidth="1"/>
    <col min="7689" max="7690" width="4.88671875" style="3" customWidth="1"/>
    <col min="7691" max="7691" width="6.109375" style="3" customWidth="1"/>
    <col min="7692" max="7692" width="6.5546875" style="3" customWidth="1"/>
    <col min="7693" max="7693" width="6.6640625" style="3" customWidth="1"/>
    <col min="7694" max="7936" width="9.109375" style="3"/>
    <col min="7937" max="7937" width="27.33203125" style="3" customWidth="1"/>
    <col min="7938" max="7938" width="12" style="3" customWidth="1"/>
    <col min="7939" max="7939" width="7.109375" style="3" customWidth="1"/>
    <col min="7940" max="7940" width="6.5546875" style="3" customWidth="1"/>
    <col min="7941" max="7941" width="6.88671875" style="3" customWidth="1"/>
    <col min="7942" max="7942" width="6.33203125" style="3" customWidth="1"/>
    <col min="7943" max="7943" width="6.109375" style="3" customWidth="1"/>
    <col min="7944" max="7944" width="6" style="3" customWidth="1"/>
    <col min="7945" max="7946" width="4.88671875" style="3" customWidth="1"/>
    <col min="7947" max="7947" width="6.109375" style="3" customWidth="1"/>
    <col min="7948" max="7948" width="6.5546875" style="3" customWidth="1"/>
    <col min="7949" max="7949" width="6.6640625" style="3" customWidth="1"/>
    <col min="7950" max="8192" width="9.109375" style="3"/>
    <col min="8193" max="8193" width="27.33203125" style="3" customWidth="1"/>
    <col min="8194" max="8194" width="12" style="3" customWidth="1"/>
    <col min="8195" max="8195" width="7.109375" style="3" customWidth="1"/>
    <col min="8196" max="8196" width="6.5546875" style="3" customWidth="1"/>
    <col min="8197" max="8197" width="6.88671875" style="3" customWidth="1"/>
    <col min="8198" max="8198" width="6.33203125" style="3" customWidth="1"/>
    <col min="8199" max="8199" width="6.109375" style="3" customWidth="1"/>
    <col min="8200" max="8200" width="6" style="3" customWidth="1"/>
    <col min="8201" max="8202" width="4.88671875" style="3" customWidth="1"/>
    <col min="8203" max="8203" width="6.109375" style="3" customWidth="1"/>
    <col min="8204" max="8204" width="6.5546875" style="3" customWidth="1"/>
    <col min="8205" max="8205" width="6.6640625" style="3" customWidth="1"/>
    <col min="8206" max="8448" width="9.109375" style="3"/>
    <col min="8449" max="8449" width="27.33203125" style="3" customWidth="1"/>
    <col min="8450" max="8450" width="12" style="3" customWidth="1"/>
    <col min="8451" max="8451" width="7.109375" style="3" customWidth="1"/>
    <col min="8452" max="8452" width="6.5546875" style="3" customWidth="1"/>
    <col min="8453" max="8453" width="6.88671875" style="3" customWidth="1"/>
    <col min="8454" max="8454" width="6.33203125" style="3" customWidth="1"/>
    <col min="8455" max="8455" width="6.109375" style="3" customWidth="1"/>
    <col min="8456" max="8456" width="6" style="3" customWidth="1"/>
    <col min="8457" max="8458" width="4.88671875" style="3" customWidth="1"/>
    <col min="8459" max="8459" width="6.109375" style="3" customWidth="1"/>
    <col min="8460" max="8460" width="6.5546875" style="3" customWidth="1"/>
    <col min="8461" max="8461" width="6.6640625" style="3" customWidth="1"/>
    <col min="8462" max="8704" width="9.109375" style="3"/>
    <col min="8705" max="8705" width="27.33203125" style="3" customWidth="1"/>
    <col min="8706" max="8706" width="12" style="3" customWidth="1"/>
    <col min="8707" max="8707" width="7.109375" style="3" customWidth="1"/>
    <col min="8708" max="8708" width="6.5546875" style="3" customWidth="1"/>
    <col min="8709" max="8709" width="6.88671875" style="3" customWidth="1"/>
    <col min="8710" max="8710" width="6.33203125" style="3" customWidth="1"/>
    <col min="8711" max="8711" width="6.109375" style="3" customWidth="1"/>
    <col min="8712" max="8712" width="6" style="3" customWidth="1"/>
    <col min="8713" max="8714" width="4.88671875" style="3" customWidth="1"/>
    <col min="8715" max="8715" width="6.109375" style="3" customWidth="1"/>
    <col min="8716" max="8716" width="6.5546875" style="3" customWidth="1"/>
    <col min="8717" max="8717" width="6.6640625" style="3" customWidth="1"/>
    <col min="8718" max="8960" width="9.109375" style="3"/>
    <col min="8961" max="8961" width="27.33203125" style="3" customWidth="1"/>
    <col min="8962" max="8962" width="12" style="3" customWidth="1"/>
    <col min="8963" max="8963" width="7.109375" style="3" customWidth="1"/>
    <col min="8964" max="8964" width="6.5546875" style="3" customWidth="1"/>
    <col min="8965" max="8965" width="6.88671875" style="3" customWidth="1"/>
    <col min="8966" max="8966" width="6.33203125" style="3" customWidth="1"/>
    <col min="8967" max="8967" width="6.109375" style="3" customWidth="1"/>
    <col min="8968" max="8968" width="6" style="3" customWidth="1"/>
    <col min="8969" max="8970" width="4.88671875" style="3" customWidth="1"/>
    <col min="8971" max="8971" width="6.109375" style="3" customWidth="1"/>
    <col min="8972" max="8972" width="6.5546875" style="3" customWidth="1"/>
    <col min="8973" max="8973" width="6.6640625" style="3" customWidth="1"/>
    <col min="8974" max="9216" width="9.109375" style="3"/>
    <col min="9217" max="9217" width="27.33203125" style="3" customWidth="1"/>
    <col min="9218" max="9218" width="12" style="3" customWidth="1"/>
    <col min="9219" max="9219" width="7.109375" style="3" customWidth="1"/>
    <col min="9220" max="9220" width="6.5546875" style="3" customWidth="1"/>
    <col min="9221" max="9221" width="6.88671875" style="3" customWidth="1"/>
    <col min="9222" max="9222" width="6.33203125" style="3" customWidth="1"/>
    <col min="9223" max="9223" width="6.109375" style="3" customWidth="1"/>
    <col min="9224" max="9224" width="6" style="3" customWidth="1"/>
    <col min="9225" max="9226" width="4.88671875" style="3" customWidth="1"/>
    <col min="9227" max="9227" width="6.109375" style="3" customWidth="1"/>
    <col min="9228" max="9228" width="6.5546875" style="3" customWidth="1"/>
    <col min="9229" max="9229" width="6.6640625" style="3" customWidth="1"/>
    <col min="9230" max="9472" width="9.109375" style="3"/>
    <col min="9473" max="9473" width="27.33203125" style="3" customWidth="1"/>
    <col min="9474" max="9474" width="12" style="3" customWidth="1"/>
    <col min="9475" max="9475" width="7.109375" style="3" customWidth="1"/>
    <col min="9476" max="9476" width="6.5546875" style="3" customWidth="1"/>
    <col min="9477" max="9477" width="6.88671875" style="3" customWidth="1"/>
    <col min="9478" max="9478" width="6.33203125" style="3" customWidth="1"/>
    <col min="9479" max="9479" width="6.109375" style="3" customWidth="1"/>
    <col min="9480" max="9480" width="6" style="3" customWidth="1"/>
    <col min="9481" max="9482" width="4.88671875" style="3" customWidth="1"/>
    <col min="9483" max="9483" width="6.109375" style="3" customWidth="1"/>
    <col min="9484" max="9484" width="6.5546875" style="3" customWidth="1"/>
    <col min="9485" max="9485" width="6.6640625" style="3" customWidth="1"/>
    <col min="9486" max="9728" width="9.109375" style="3"/>
    <col min="9729" max="9729" width="27.33203125" style="3" customWidth="1"/>
    <col min="9730" max="9730" width="12" style="3" customWidth="1"/>
    <col min="9731" max="9731" width="7.109375" style="3" customWidth="1"/>
    <col min="9732" max="9732" width="6.5546875" style="3" customWidth="1"/>
    <col min="9733" max="9733" width="6.88671875" style="3" customWidth="1"/>
    <col min="9734" max="9734" width="6.33203125" style="3" customWidth="1"/>
    <col min="9735" max="9735" width="6.109375" style="3" customWidth="1"/>
    <col min="9736" max="9736" width="6" style="3" customWidth="1"/>
    <col min="9737" max="9738" width="4.88671875" style="3" customWidth="1"/>
    <col min="9739" max="9739" width="6.109375" style="3" customWidth="1"/>
    <col min="9740" max="9740" width="6.5546875" style="3" customWidth="1"/>
    <col min="9741" max="9741" width="6.6640625" style="3" customWidth="1"/>
    <col min="9742" max="9984" width="9.109375" style="3"/>
    <col min="9985" max="9985" width="27.33203125" style="3" customWidth="1"/>
    <col min="9986" max="9986" width="12" style="3" customWidth="1"/>
    <col min="9987" max="9987" width="7.109375" style="3" customWidth="1"/>
    <col min="9988" max="9988" width="6.5546875" style="3" customWidth="1"/>
    <col min="9989" max="9989" width="6.88671875" style="3" customWidth="1"/>
    <col min="9990" max="9990" width="6.33203125" style="3" customWidth="1"/>
    <col min="9991" max="9991" width="6.109375" style="3" customWidth="1"/>
    <col min="9992" max="9992" width="6" style="3" customWidth="1"/>
    <col min="9993" max="9994" width="4.88671875" style="3" customWidth="1"/>
    <col min="9995" max="9995" width="6.109375" style="3" customWidth="1"/>
    <col min="9996" max="9996" width="6.5546875" style="3" customWidth="1"/>
    <col min="9997" max="9997" width="6.6640625" style="3" customWidth="1"/>
    <col min="9998" max="10240" width="9.109375" style="3"/>
    <col min="10241" max="10241" width="27.33203125" style="3" customWidth="1"/>
    <col min="10242" max="10242" width="12" style="3" customWidth="1"/>
    <col min="10243" max="10243" width="7.109375" style="3" customWidth="1"/>
    <col min="10244" max="10244" width="6.5546875" style="3" customWidth="1"/>
    <col min="10245" max="10245" width="6.88671875" style="3" customWidth="1"/>
    <col min="10246" max="10246" width="6.33203125" style="3" customWidth="1"/>
    <col min="10247" max="10247" width="6.109375" style="3" customWidth="1"/>
    <col min="10248" max="10248" width="6" style="3" customWidth="1"/>
    <col min="10249" max="10250" width="4.88671875" style="3" customWidth="1"/>
    <col min="10251" max="10251" width="6.109375" style="3" customWidth="1"/>
    <col min="10252" max="10252" width="6.5546875" style="3" customWidth="1"/>
    <col min="10253" max="10253" width="6.6640625" style="3" customWidth="1"/>
    <col min="10254" max="10496" width="9.109375" style="3"/>
    <col min="10497" max="10497" width="27.33203125" style="3" customWidth="1"/>
    <col min="10498" max="10498" width="12" style="3" customWidth="1"/>
    <col min="10499" max="10499" width="7.109375" style="3" customWidth="1"/>
    <col min="10500" max="10500" width="6.5546875" style="3" customWidth="1"/>
    <col min="10501" max="10501" width="6.88671875" style="3" customWidth="1"/>
    <col min="10502" max="10502" width="6.33203125" style="3" customWidth="1"/>
    <col min="10503" max="10503" width="6.109375" style="3" customWidth="1"/>
    <col min="10504" max="10504" width="6" style="3" customWidth="1"/>
    <col min="10505" max="10506" width="4.88671875" style="3" customWidth="1"/>
    <col min="10507" max="10507" width="6.109375" style="3" customWidth="1"/>
    <col min="10508" max="10508" width="6.5546875" style="3" customWidth="1"/>
    <col min="10509" max="10509" width="6.6640625" style="3" customWidth="1"/>
    <col min="10510" max="10752" width="9.109375" style="3"/>
    <col min="10753" max="10753" width="27.33203125" style="3" customWidth="1"/>
    <col min="10754" max="10754" width="12" style="3" customWidth="1"/>
    <col min="10755" max="10755" width="7.109375" style="3" customWidth="1"/>
    <col min="10756" max="10756" width="6.5546875" style="3" customWidth="1"/>
    <col min="10757" max="10757" width="6.88671875" style="3" customWidth="1"/>
    <col min="10758" max="10758" width="6.33203125" style="3" customWidth="1"/>
    <col min="10759" max="10759" width="6.109375" style="3" customWidth="1"/>
    <col min="10760" max="10760" width="6" style="3" customWidth="1"/>
    <col min="10761" max="10762" width="4.88671875" style="3" customWidth="1"/>
    <col min="10763" max="10763" width="6.109375" style="3" customWidth="1"/>
    <col min="10764" max="10764" width="6.5546875" style="3" customWidth="1"/>
    <col min="10765" max="10765" width="6.6640625" style="3" customWidth="1"/>
    <col min="10766" max="11008" width="9.109375" style="3"/>
    <col min="11009" max="11009" width="27.33203125" style="3" customWidth="1"/>
    <col min="11010" max="11010" width="12" style="3" customWidth="1"/>
    <col min="11011" max="11011" width="7.109375" style="3" customWidth="1"/>
    <col min="11012" max="11012" width="6.5546875" style="3" customWidth="1"/>
    <col min="11013" max="11013" width="6.88671875" style="3" customWidth="1"/>
    <col min="11014" max="11014" width="6.33203125" style="3" customWidth="1"/>
    <col min="11015" max="11015" width="6.109375" style="3" customWidth="1"/>
    <col min="11016" max="11016" width="6" style="3" customWidth="1"/>
    <col min="11017" max="11018" width="4.88671875" style="3" customWidth="1"/>
    <col min="11019" max="11019" width="6.109375" style="3" customWidth="1"/>
    <col min="11020" max="11020" width="6.5546875" style="3" customWidth="1"/>
    <col min="11021" max="11021" width="6.6640625" style="3" customWidth="1"/>
    <col min="11022" max="11264" width="9.109375" style="3"/>
    <col min="11265" max="11265" width="27.33203125" style="3" customWidth="1"/>
    <col min="11266" max="11266" width="12" style="3" customWidth="1"/>
    <col min="11267" max="11267" width="7.109375" style="3" customWidth="1"/>
    <col min="11268" max="11268" width="6.5546875" style="3" customWidth="1"/>
    <col min="11269" max="11269" width="6.88671875" style="3" customWidth="1"/>
    <col min="11270" max="11270" width="6.33203125" style="3" customWidth="1"/>
    <col min="11271" max="11271" width="6.109375" style="3" customWidth="1"/>
    <col min="11272" max="11272" width="6" style="3" customWidth="1"/>
    <col min="11273" max="11274" width="4.88671875" style="3" customWidth="1"/>
    <col min="11275" max="11275" width="6.109375" style="3" customWidth="1"/>
    <col min="11276" max="11276" width="6.5546875" style="3" customWidth="1"/>
    <col min="11277" max="11277" width="6.6640625" style="3" customWidth="1"/>
    <col min="11278" max="11520" width="9.109375" style="3"/>
    <col min="11521" max="11521" width="27.33203125" style="3" customWidth="1"/>
    <col min="11522" max="11522" width="12" style="3" customWidth="1"/>
    <col min="11523" max="11523" width="7.109375" style="3" customWidth="1"/>
    <col min="11524" max="11524" width="6.5546875" style="3" customWidth="1"/>
    <col min="11525" max="11525" width="6.88671875" style="3" customWidth="1"/>
    <col min="11526" max="11526" width="6.33203125" style="3" customWidth="1"/>
    <col min="11527" max="11527" width="6.109375" style="3" customWidth="1"/>
    <col min="11528" max="11528" width="6" style="3" customWidth="1"/>
    <col min="11529" max="11530" width="4.88671875" style="3" customWidth="1"/>
    <col min="11531" max="11531" width="6.109375" style="3" customWidth="1"/>
    <col min="11532" max="11532" width="6.5546875" style="3" customWidth="1"/>
    <col min="11533" max="11533" width="6.6640625" style="3" customWidth="1"/>
    <col min="11534" max="11776" width="9.109375" style="3"/>
    <col min="11777" max="11777" width="27.33203125" style="3" customWidth="1"/>
    <col min="11778" max="11778" width="12" style="3" customWidth="1"/>
    <col min="11779" max="11779" width="7.109375" style="3" customWidth="1"/>
    <col min="11780" max="11780" width="6.5546875" style="3" customWidth="1"/>
    <col min="11781" max="11781" width="6.88671875" style="3" customWidth="1"/>
    <col min="11782" max="11782" width="6.33203125" style="3" customWidth="1"/>
    <col min="11783" max="11783" width="6.109375" style="3" customWidth="1"/>
    <col min="11784" max="11784" width="6" style="3" customWidth="1"/>
    <col min="11785" max="11786" width="4.88671875" style="3" customWidth="1"/>
    <col min="11787" max="11787" width="6.109375" style="3" customWidth="1"/>
    <col min="11788" max="11788" width="6.5546875" style="3" customWidth="1"/>
    <col min="11789" max="11789" width="6.6640625" style="3" customWidth="1"/>
    <col min="11790" max="12032" width="9.109375" style="3"/>
    <col min="12033" max="12033" width="27.33203125" style="3" customWidth="1"/>
    <col min="12034" max="12034" width="12" style="3" customWidth="1"/>
    <col min="12035" max="12035" width="7.109375" style="3" customWidth="1"/>
    <col min="12036" max="12036" width="6.5546875" style="3" customWidth="1"/>
    <col min="12037" max="12037" width="6.88671875" style="3" customWidth="1"/>
    <col min="12038" max="12038" width="6.33203125" style="3" customWidth="1"/>
    <col min="12039" max="12039" width="6.109375" style="3" customWidth="1"/>
    <col min="12040" max="12040" width="6" style="3" customWidth="1"/>
    <col min="12041" max="12042" width="4.88671875" style="3" customWidth="1"/>
    <col min="12043" max="12043" width="6.109375" style="3" customWidth="1"/>
    <col min="12044" max="12044" width="6.5546875" style="3" customWidth="1"/>
    <col min="12045" max="12045" width="6.6640625" style="3" customWidth="1"/>
    <col min="12046" max="12288" width="9.109375" style="3"/>
    <col min="12289" max="12289" width="27.33203125" style="3" customWidth="1"/>
    <col min="12290" max="12290" width="12" style="3" customWidth="1"/>
    <col min="12291" max="12291" width="7.109375" style="3" customWidth="1"/>
    <col min="12292" max="12292" width="6.5546875" style="3" customWidth="1"/>
    <col min="12293" max="12293" width="6.88671875" style="3" customWidth="1"/>
    <col min="12294" max="12294" width="6.33203125" style="3" customWidth="1"/>
    <col min="12295" max="12295" width="6.109375" style="3" customWidth="1"/>
    <col min="12296" max="12296" width="6" style="3" customWidth="1"/>
    <col min="12297" max="12298" width="4.88671875" style="3" customWidth="1"/>
    <col min="12299" max="12299" width="6.109375" style="3" customWidth="1"/>
    <col min="12300" max="12300" width="6.5546875" style="3" customWidth="1"/>
    <col min="12301" max="12301" width="6.6640625" style="3" customWidth="1"/>
    <col min="12302" max="12544" width="9.109375" style="3"/>
    <col min="12545" max="12545" width="27.33203125" style="3" customWidth="1"/>
    <col min="12546" max="12546" width="12" style="3" customWidth="1"/>
    <col min="12547" max="12547" width="7.109375" style="3" customWidth="1"/>
    <col min="12548" max="12548" width="6.5546875" style="3" customWidth="1"/>
    <col min="12549" max="12549" width="6.88671875" style="3" customWidth="1"/>
    <col min="12550" max="12550" width="6.33203125" style="3" customWidth="1"/>
    <col min="12551" max="12551" width="6.109375" style="3" customWidth="1"/>
    <col min="12552" max="12552" width="6" style="3" customWidth="1"/>
    <col min="12553" max="12554" width="4.88671875" style="3" customWidth="1"/>
    <col min="12555" max="12555" width="6.109375" style="3" customWidth="1"/>
    <col min="12556" max="12556" width="6.5546875" style="3" customWidth="1"/>
    <col min="12557" max="12557" width="6.6640625" style="3" customWidth="1"/>
    <col min="12558" max="12800" width="9.109375" style="3"/>
    <col min="12801" max="12801" width="27.33203125" style="3" customWidth="1"/>
    <col min="12802" max="12802" width="12" style="3" customWidth="1"/>
    <col min="12803" max="12803" width="7.109375" style="3" customWidth="1"/>
    <col min="12804" max="12804" width="6.5546875" style="3" customWidth="1"/>
    <col min="12805" max="12805" width="6.88671875" style="3" customWidth="1"/>
    <col min="12806" max="12806" width="6.33203125" style="3" customWidth="1"/>
    <col min="12807" max="12807" width="6.109375" style="3" customWidth="1"/>
    <col min="12808" max="12808" width="6" style="3" customWidth="1"/>
    <col min="12809" max="12810" width="4.88671875" style="3" customWidth="1"/>
    <col min="12811" max="12811" width="6.109375" style="3" customWidth="1"/>
    <col min="12812" max="12812" width="6.5546875" style="3" customWidth="1"/>
    <col min="12813" max="12813" width="6.6640625" style="3" customWidth="1"/>
    <col min="12814" max="13056" width="9.109375" style="3"/>
    <col min="13057" max="13057" width="27.33203125" style="3" customWidth="1"/>
    <col min="13058" max="13058" width="12" style="3" customWidth="1"/>
    <col min="13059" max="13059" width="7.109375" style="3" customWidth="1"/>
    <col min="13060" max="13060" width="6.5546875" style="3" customWidth="1"/>
    <col min="13061" max="13061" width="6.88671875" style="3" customWidth="1"/>
    <col min="13062" max="13062" width="6.33203125" style="3" customWidth="1"/>
    <col min="13063" max="13063" width="6.109375" style="3" customWidth="1"/>
    <col min="13064" max="13064" width="6" style="3" customWidth="1"/>
    <col min="13065" max="13066" width="4.88671875" style="3" customWidth="1"/>
    <col min="13067" max="13067" width="6.109375" style="3" customWidth="1"/>
    <col min="13068" max="13068" width="6.5546875" style="3" customWidth="1"/>
    <col min="13069" max="13069" width="6.6640625" style="3" customWidth="1"/>
    <col min="13070" max="13312" width="9.109375" style="3"/>
    <col min="13313" max="13313" width="27.33203125" style="3" customWidth="1"/>
    <col min="13314" max="13314" width="12" style="3" customWidth="1"/>
    <col min="13315" max="13315" width="7.109375" style="3" customWidth="1"/>
    <col min="13316" max="13316" width="6.5546875" style="3" customWidth="1"/>
    <col min="13317" max="13317" width="6.88671875" style="3" customWidth="1"/>
    <col min="13318" max="13318" width="6.33203125" style="3" customWidth="1"/>
    <col min="13319" max="13319" width="6.109375" style="3" customWidth="1"/>
    <col min="13320" max="13320" width="6" style="3" customWidth="1"/>
    <col min="13321" max="13322" width="4.88671875" style="3" customWidth="1"/>
    <col min="13323" max="13323" width="6.109375" style="3" customWidth="1"/>
    <col min="13324" max="13324" width="6.5546875" style="3" customWidth="1"/>
    <col min="13325" max="13325" width="6.6640625" style="3" customWidth="1"/>
    <col min="13326" max="13568" width="9.109375" style="3"/>
    <col min="13569" max="13569" width="27.33203125" style="3" customWidth="1"/>
    <col min="13570" max="13570" width="12" style="3" customWidth="1"/>
    <col min="13571" max="13571" width="7.109375" style="3" customWidth="1"/>
    <col min="13572" max="13572" width="6.5546875" style="3" customWidth="1"/>
    <col min="13573" max="13573" width="6.88671875" style="3" customWidth="1"/>
    <col min="13574" max="13574" width="6.33203125" style="3" customWidth="1"/>
    <col min="13575" max="13575" width="6.109375" style="3" customWidth="1"/>
    <col min="13576" max="13576" width="6" style="3" customWidth="1"/>
    <col min="13577" max="13578" width="4.88671875" style="3" customWidth="1"/>
    <col min="13579" max="13579" width="6.109375" style="3" customWidth="1"/>
    <col min="13580" max="13580" width="6.5546875" style="3" customWidth="1"/>
    <col min="13581" max="13581" width="6.6640625" style="3" customWidth="1"/>
    <col min="13582" max="13824" width="9.109375" style="3"/>
    <col min="13825" max="13825" width="27.33203125" style="3" customWidth="1"/>
    <col min="13826" max="13826" width="12" style="3" customWidth="1"/>
    <col min="13827" max="13827" width="7.109375" style="3" customWidth="1"/>
    <col min="13828" max="13828" width="6.5546875" style="3" customWidth="1"/>
    <col min="13829" max="13829" width="6.88671875" style="3" customWidth="1"/>
    <col min="13830" max="13830" width="6.33203125" style="3" customWidth="1"/>
    <col min="13831" max="13831" width="6.109375" style="3" customWidth="1"/>
    <col min="13832" max="13832" width="6" style="3" customWidth="1"/>
    <col min="13833" max="13834" width="4.88671875" style="3" customWidth="1"/>
    <col min="13835" max="13835" width="6.109375" style="3" customWidth="1"/>
    <col min="13836" max="13836" width="6.5546875" style="3" customWidth="1"/>
    <col min="13837" max="13837" width="6.6640625" style="3" customWidth="1"/>
    <col min="13838" max="14080" width="9.109375" style="3"/>
    <col min="14081" max="14081" width="27.33203125" style="3" customWidth="1"/>
    <col min="14082" max="14082" width="12" style="3" customWidth="1"/>
    <col min="14083" max="14083" width="7.109375" style="3" customWidth="1"/>
    <col min="14084" max="14084" width="6.5546875" style="3" customWidth="1"/>
    <col min="14085" max="14085" width="6.88671875" style="3" customWidth="1"/>
    <col min="14086" max="14086" width="6.33203125" style="3" customWidth="1"/>
    <col min="14087" max="14087" width="6.109375" style="3" customWidth="1"/>
    <col min="14088" max="14088" width="6" style="3" customWidth="1"/>
    <col min="14089" max="14090" width="4.88671875" style="3" customWidth="1"/>
    <col min="14091" max="14091" width="6.109375" style="3" customWidth="1"/>
    <col min="14092" max="14092" width="6.5546875" style="3" customWidth="1"/>
    <col min="14093" max="14093" width="6.6640625" style="3" customWidth="1"/>
    <col min="14094" max="14336" width="9.109375" style="3"/>
    <col min="14337" max="14337" width="27.33203125" style="3" customWidth="1"/>
    <col min="14338" max="14338" width="12" style="3" customWidth="1"/>
    <col min="14339" max="14339" width="7.109375" style="3" customWidth="1"/>
    <col min="14340" max="14340" width="6.5546875" style="3" customWidth="1"/>
    <col min="14341" max="14341" width="6.88671875" style="3" customWidth="1"/>
    <col min="14342" max="14342" width="6.33203125" style="3" customWidth="1"/>
    <col min="14343" max="14343" width="6.109375" style="3" customWidth="1"/>
    <col min="14344" max="14344" width="6" style="3" customWidth="1"/>
    <col min="14345" max="14346" width="4.88671875" style="3" customWidth="1"/>
    <col min="14347" max="14347" width="6.109375" style="3" customWidth="1"/>
    <col min="14348" max="14348" width="6.5546875" style="3" customWidth="1"/>
    <col min="14349" max="14349" width="6.6640625" style="3" customWidth="1"/>
    <col min="14350" max="14592" width="9.109375" style="3"/>
    <col min="14593" max="14593" width="27.33203125" style="3" customWidth="1"/>
    <col min="14594" max="14594" width="12" style="3" customWidth="1"/>
    <col min="14595" max="14595" width="7.109375" style="3" customWidth="1"/>
    <col min="14596" max="14596" width="6.5546875" style="3" customWidth="1"/>
    <col min="14597" max="14597" width="6.88671875" style="3" customWidth="1"/>
    <col min="14598" max="14598" width="6.33203125" style="3" customWidth="1"/>
    <col min="14599" max="14599" width="6.109375" style="3" customWidth="1"/>
    <col min="14600" max="14600" width="6" style="3" customWidth="1"/>
    <col min="14601" max="14602" width="4.88671875" style="3" customWidth="1"/>
    <col min="14603" max="14603" width="6.109375" style="3" customWidth="1"/>
    <col min="14604" max="14604" width="6.5546875" style="3" customWidth="1"/>
    <col min="14605" max="14605" width="6.6640625" style="3" customWidth="1"/>
    <col min="14606" max="14848" width="9.109375" style="3"/>
    <col min="14849" max="14849" width="27.33203125" style="3" customWidth="1"/>
    <col min="14850" max="14850" width="12" style="3" customWidth="1"/>
    <col min="14851" max="14851" width="7.109375" style="3" customWidth="1"/>
    <col min="14852" max="14852" width="6.5546875" style="3" customWidth="1"/>
    <col min="14853" max="14853" width="6.88671875" style="3" customWidth="1"/>
    <col min="14854" max="14854" width="6.33203125" style="3" customWidth="1"/>
    <col min="14855" max="14855" width="6.109375" style="3" customWidth="1"/>
    <col min="14856" max="14856" width="6" style="3" customWidth="1"/>
    <col min="14857" max="14858" width="4.88671875" style="3" customWidth="1"/>
    <col min="14859" max="14859" width="6.109375" style="3" customWidth="1"/>
    <col min="14860" max="14860" width="6.5546875" style="3" customWidth="1"/>
    <col min="14861" max="14861" width="6.6640625" style="3" customWidth="1"/>
    <col min="14862" max="15104" width="9.109375" style="3"/>
    <col min="15105" max="15105" width="27.33203125" style="3" customWidth="1"/>
    <col min="15106" max="15106" width="12" style="3" customWidth="1"/>
    <col min="15107" max="15107" width="7.109375" style="3" customWidth="1"/>
    <col min="15108" max="15108" width="6.5546875" style="3" customWidth="1"/>
    <col min="15109" max="15109" width="6.88671875" style="3" customWidth="1"/>
    <col min="15110" max="15110" width="6.33203125" style="3" customWidth="1"/>
    <col min="15111" max="15111" width="6.109375" style="3" customWidth="1"/>
    <col min="15112" max="15112" width="6" style="3" customWidth="1"/>
    <col min="15113" max="15114" width="4.88671875" style="3" customWidth="1"/>
    <col min="15115" max="15115" width="6.109375" style="3" customWidth="1"/>
    <col min="15116" max="15116" width="6.5546875" style="3" customWidth="1"/>
    <col min="15117" max="15117" width="6.6640625" style="3" customWidth="1"/>
    <col min="15118" max="15360" width="9.109375" style="3"/>
    <col min="15361" max="15361" width="27.33203125" style="3" customWidth="1"/>
    <col min="15362" max="15362" width="12" style="3" customWidth="1"/>
    <col min="15363" max="15363" width="7.109375" style="3" customWidth="1"/>
    <col min="15364" max="15364" width="6.5546875" style="3" customWidth="1"/>
    <col min="15365" max="15365" width="6.88671875" style="3" customWidth="1"/>
    <col min="15366" max="15366" width="6.33203125" style="3" customWidth="1"/>
    <col min="15367" max="15367" width="6.109375" style="3" customWidth="1"/>
    <col min="15368" max="15368" width="6" style="3" customWidth="1"/>
    <col min="15369" max="15370" width="4.88671875" style="3" customWidth="1"/>
    <col min="15371" max="15371" width="6.109375" style="3" customWidth="1"/>
    <col min="15372" max="15372" width="6.5546875" style="3" customWidth="1"/>
    <col min="15373" max="15373" width="6.6640625" style="3" customWidth="1"/>
    <col min="15374" max="15616" width="9.109375" style="3"/>
    <col min="15617" max="15617" width="27.33203125" style="3" customWidth="1"/>
    <col min="15618" max="15618" width="12" style="3" customWidth="1"/>
    <col min="15619" max="15619" width="7.109375" style="3" customWidth="1"/>
    <col min="15620" max="15620" width="6.5546875" style="3" customWidth="1"/>
    <col min="15621" max="15621" width="6.88671875" style="3" customWidth="1"/>
    <col min="15622" max="15622" width="6.33203125" style="3" customWidth="1"/>
    <col min="15623" max="15623" width="6.109375" style="3" customWidth="1"/>
    <col min="15624" max="15624" width="6" style="3" customWidth="1"/>
    <col min="15625" max="15626" width="4.88671875" style="3" customWidth="1"/>
    <col min="15627" max="15627" width="6.109375" style="3" customWidth="1"/>
    <col min="15628" max="15628" width="6.5546875" style="3" customWidth="1"/>
    <col min="15629" max="15629" width="6.6640625" style="3" customWidth="1"/>
    <col min="15630" max="15872" width="9.109375" style="3"/>
    <col min="15873" max="15873" width="27.33203125" style="3" customWidth="1"/>
    <col min="15874" max="15874" width="12" style="3" customWidth="1"/>
    <col min="15875" max="15875" width="7.109375" style="3" customWidth="1"/>
    <col min="15876" max="15876" width="6.5546875" style="3" customWidth="1"/>
    <col min="15877" max="15877" width="6.88671875" style="3" customWidth="1"/>
    <col min="15878" max="15878" width="6.33203125" style="3" customWidth="1"/>
    <col min="15879" max="15879" width="6.109375" style="3" customWidth="1"/>
    <col min="15880" max="15880" width="6" style="3" customWidth="1"/>
    <col min="15881" max="15882" width="4.88671875" style="3" customWidth="1"/>
    <col min="15883" max="15883" width="6.109375" style="3" customWidth="1"/>
    <col min="15884" max="15884" width="6.5546875" style="3" customWidth="1"/>
    <col min="15885" max="15885" width="6.6640625" style="3" customWidth="1"/>
    <col min="15886" max="16128" width="9.109375" style="3"/>
    <col min="16129" max="16129" width="27.33203125" style="3" customWidth="1"/>
    <col min="16130" max="16130" width="12" style="3" customWidth="1"/>
    <col min="16131" max="16131" width="7.109375" style="3" customWidth="1"/>
    <col min="16132" max="16132" width="6.5546875" style="3" customWidth="1"/>
    <col min="16133" max="16133" width="6.88671875" style="3" customWidth="1"/>
    <col min="16134" max="16134" width="6.33203125" style="3" customWidth="1"/>
    <col min="16135" max="16135" width="6.109375" style="3" customWidth="1"/>
    <col min="16136" max="16136" width="6" style="3" customWidth="1"/>
    <col min="16137" max="16138" width="4.88671875" style="3" customWidth="1"/>
    <col min="16139" max="16139" width="6.109375" style="3" customWidth="1"/>
    <col min="16140" max="16140" width="6.5546875" style="3" customWidth="1"/>
    <col min="16141" max="16141" width="6.6640625" style="3" customWidth="1"/>
    <col min="16142" max="16384" width="9.109375" style="3"/>
  </cols>
  <sheetData>
    <row r="1" spans="1:5" ht="15.6" x14ac:dyDescent="0.3">
      <c r="A1" s="1" t="s">
        <v>105</v>
      </c>
      <c r="B1"/>
      <c r="C1"/>
      <c r="D1"/>
      <c r="E1" s="21"/>
    </row>
    <row r="2" spans="1:5" ht="15.6" x14ac:dyDescent="0.3">
      <c r="A2" s="1" t="s">
        <v>106</v>
      </c>
      <c r="B2"/>
      <c r="C2"/>
      <c r="D2"/>
      <c r="E2" s="21"/>
    </row>
    <row r="3" spans="1:5" ht="15.6" x14ac:dyDescent="0.3">
      <c r="A3" s="60" t="s">
        <v>107</v>
      </c>
      <c r="B3"/>
      <c r="C3"/>
      <c r="D3"/>
      <c r="E3" s="21"/>
    </row>
    <row r="4" spans="1:5" ht="15.6" x14ac:dyDescent="0.3">
      <c r="A4" s="60" t="s">
        <v>108</v>
      </c>
      <c r="B4"/>
      <c r="C4"/>
      <c r="D4"/>
      <c r="E4" s="21"/>
    </row>
    <row r="5" spans="1:5" ht="15.6" x14ac:dyDescent="0.3">
      <c r="A5" s="1" t="s">
        <v>109</v>
      </c>
      <c r="B5"/>
      <c r="C5"/>
      <c r="D5"/>
      <c r="E5" s="21"/>
    </row>
    <row r="6" spans="1:5" ht="15.6" x14ac:dyDescent="0.3">
      <c r="A6" s="1" t="s">
        <v>110</v>
      </c>
      <c r="B6"/>
      <c r="C6"/>
      <c r="D6"/>
      <c r="E6" s="21"/>
    </row>
    <row r="7" spans="1:5" ht="15.6" x14ac:dyDescent="0.3">
      <c r="A7" s="1" t="s">
        <v>111</v>
      </c>
      <c r="B7"/>
      <c r="C7"/>
      <c r="D7"/>
      <c r="E7" s="21"/>
    </row>
    <row r="8" spans="1:5" ht="15.6" x14ac:dyDescent="0.3">
      <c r="A8" s="1" t="s">
        <v>112</v>
      </c>
      <c r="B8"/>
      <c r="C8"/>
      <c r="D8"/>
      <c r="E8" s="21"/>
    </row>
    <row r="9" spans="1:5" x14ac:dyDescent="0.3">
      <c r="A9" s="4"/>
      <c r="B9"/>
      <c r="C9"/>
      <c r="D9"/>
      <c r="E9" s="22"/>
    </row>
    <row r="10" spans="1:5" ht="15.6" x14ac:dyDescent="0.3">
      <c r="A10" s="6" t="s">
        <v>113</v>
      </c>
      <c r="B10">
        <v>0.995</v>
      </c>
      <c r="C10"/>
      <c r="D10"/>
      <c r="E10" s="21"/>
    </row>
    <row r="11" spans="1:5" ht="16.2" x14ac:dyDescent="0.3">
      <c r="A11" s="6" t="s">
        <v>114</v>
      </c>
      <c r="B11">
        <v>0.2</v>
      </c>
      <c r="C11"/>
      <c r="D11"/>
      <c r="E11" s="21"/>
    </row>
    <row r="12" spans="1:5" x14ac:dyDescent="0.3">
      <c r="A12" s="6" t="s">
        <v>115</v>
      </c>
      <c r="B12">
        <v>0.1</v>
      </c>
      <c r="C12"/>
      <c r="D12"/>
    </row>
    <row r="13" spans="1:5" x14ac:dyDescent="0.3">
      <c r="A13" s="6" t="s">
        <v>13</v>
      </c>
      <c r="B13"/>
      <c r="C13"/>
      <c r="D13"/>
    </row>
    <row r="14" spans="1:5" ht="16.2" x14ac:dyDescent="0.3">
      <c r="A14" s="6" t="s">
        <v>116</v>
      </c>
      <c r="B14">
        <f>(1-B10)*B12/((1-B10)*B12+(1-B11)*(1-B12))</f>
        <v>6.9396252602359524E-4</v>
      </c>
      <c r="C14"/>
      <c r="D14"/>
    </row>
    <row r="15" spans="1:5" x14ac:dyDescent="0.3">
      <c r="A15" s="6" t="s">
        <v>15</v>
      </c>
      <c r="B15"/>
      <c r="C15"/>
      <c r="D15"/>
    </row>
    <row r="16" spans="1:5" x14ac:dyDescent="0.3">
      <c r="A16" s="6" t="s">
        <v>117</v>
      </c>
      <c r="B16">
        <f>B10*B12/(B10*B12+B11*(1-B12))</f>
        <v>0.35599284436493739</v>
      </c>
      <c r="C16"/>
      <c r="D16"/>
    </row>
    <row r="17" spans="1:5" x14ac:dyDescent="0.3">
      <c r="A17" s="8" t="s">
        <v>17</v>
      </c>
    </row>
    <row r="18" spans="1:5" x14ac:dyDescent="0.3">
      <c r="A18" s="9" t="s">
        <v>118</v>
      </c>
    </row>
    <row r="19" spans="1:5" x14ac:dyDescent="0.3">
      <c r="A19" s="9" t="s">
        <v>19</v>
      </c>
    </row>
    <row r="20" spans="1:5" x14ac:dyDescent="0.3">
      <c r="A20" s="9" t="s">
        <v>20</v>
      </c>
      <c r="B20" s="3">
        <v>5</v>
      </c>
    </row>
    <row r="21" spans="1:5" x14ac:dyDescent="0.3">
      <c r="A21" s="10" t="s">
        <v>119</v>
      </c>
      <c r="B21" s="3">
        <f>B16</f>
        <v>0.35599284436493739</v>
      </c>
    </row>
    <row r="22" spans="1:5" x14ac:dyDescent="0.3">
      <c r="A22" s="9" t="s">
        <v>120</v>
      </c>
      <c r="B22" s="3">
        <f>BINOMDIST(2,B20,B16,0)</f>
        <v>0.33849683762855537</v>
      </c>
      <c r="C22" s="11"/>
      <c r="E22" s="11"/>
    </row>
    <row r="25" spans="1:5" x14ac:dyDescent="0.3">
      <c r="A25" s="3" t="s">
        <v>419</v>
      </c>
    </row>
    <row r="26" spans="1:5" x14ac:dyDescent="0.3">
      <c r="A26" s="3" t="s">
        <v>418</v>
      </c>
    </row>
    <row r="27" spans="1:5" x14ac:dyDescent="0.3">
      <c r="A27" s="43" t="s">
        <v>420</v>
      </c>
    </row>
    <row r="28" spans="1:5" x14ac:dyDescent="0.3">
      <c r="A28" s="43" t="s">
        <v>421</v>
      </c>
    </row>
    <row r="29" spans="1:5" x14ac:dyDescent="0.3">
      <c r="A29" s="43" t="s">
        <v>422</v>
      </c>
    </row>
    <row r="30" spans="1:5" x14ac:dyDescent="0.3">
      <c r="A30" s="43" t="s">
        <v>423</v>
      </c>
    </row>
    <row r="31" spans="1:5" x14ac:dyDescent="0.3">
      <c r="A31" s="43" t="s">
        <v>424</v>
      </c>
    </row>
    <row r="32" spans="1:5" x14ac:dyDescent="0.3">
      <c r="A32" s="43" t="s">
        <v>425</v>
      </c>
    </row>
    <row r="34" spans="1:1" x14ac:dyDescent="0.3">
      <c r="A34" s="43" t="s">
        <v>426</v>
      </c>
    </row>
    <row r="35" spans="1:1" x14ac:dyDescent="0.3">
      <c r="A35" s="43" t="s">
        <v>427</v>
      </c>
    </row>
    <row r="36" spans="1:1" x14ac:dyDescent="0.3">
      <c r="A36" s="43" t="s">
        <v>428</v>
      </c>
    </row>
    <row r="37" spans="1:1" x14ac:dyDescent="0.3">
      <c r="A37" s="43" t="s">
        <v>429</v>
      </c>
    </row>
    <row r="38" spans="1:1" x14ac:dyDescent="0.3">
      <c r="A38" s="43" t="s">
        <v>263</v>
      </c>
    </row>
    <row r="39" spans="1:1" x14ac:dyDescent="0.3">
      <c r="A39" s="43" t="s">
        <v>430</v>
      </c>
    </row>
    <row r="40" spans="1:1" x14ac:dyDescent="0.3">
      <c r="A40" s="43" t="s">
        <v>431</v>
      </c>
    </row>
    <row r="41" spans="1:1" x14ac:dyDescent="0.3">
      <c r="A41" s="43" t="s">
        <v>432</v>
      </c>
    </row>
    <row r="42" spans="1:1" x14ac:dyDescent="0.3">
      <c r="A42" s="43" t="s">
        <v>433</v>
      </c>
    </row>
    <row r="43" spans="1:1" x14ac:dyDescent="0.3">
      <c r="A43" s="43" t="s">
        <v>434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25" sqref="B25"/>
    </sheetView>
  </sheetViews>
  <sheetFormatPr defaultRowHeight="14.4" x14ac:dyDescent="0.3"/>
  <cols>
    <col min="2" max="2" width="8.44140625" customWidth="1"/>
    <col min="4" max="4" width="14.44140625" customWidth="1"/>
    <col min="5" max="5" width="15.6640625" customWidth="1"/>
    <col min="7" max="7" width="12.5546875" customWidth="1"/>
    <col min="258" max="258" width="8.44140625" customWidth="1"/>
    <col min="260" max="260" width="14.44140625" customWidth="1"/>
    <col min="261" max="261" width="15.6640625" customWidth="1"/>
    <col min="263" max="263" width="12.5546875" customWidth="1"/>
    <col min="514" max="514" width="8.44140625" customWidth="1"/>
    <col min="516" max="516" width="14.44140625" customWidth="1"/>
    <col min="517" max="517" width="15.6640625" customWidth="1"/>
    <col min="519" max="519" width="12.5546875" customWidth="1"/>
    <col min="770" max="770" width="8.44140625" customWidth="1"/>
    <col min="772" max="772" width="14.44140625" customWidth="1"/>
    <col min="773" max="773" width="15.6640625" customWidth="1"/>
    <col min="775" max="775" width="12.5546875" customWidth="1"/>
    <col min="1026" max="1026" width="8.44140625" customWidth="1"/>
    <col min="1028" max="1028" width="14.44140625" customWidth="1"/>
    <col min="1029" max="1029" width="15.6640625" customWidth="1"/>
    <col min="1031" max="1031" width="12.5546875" customWidth="1"/>
    <col min="1282" max="1282" width="8.44140625" customWidth="1"/>
    <col min="1284" max="1284" width="14.44140625" customWidth="1"/>
    <col min="1285" max="1285" width="15.6640625" customWidth="1"/>
    <col min="1287" max="1287" width="12.5546875" customWidth="1"/>
    <col min="1538" max="1538" width="8.44140625" customWidth="1"/>
    <col min="1540" max="1540" width="14.44140625" customWidth="1"/>
    <col min="1541" max="1541" width="15.6640625" customWidth="1"/>
    <col min="1543" max="1543" width="12.5546875" customWidth="1"/>
    <col min="1794" max="1794" width="8.44140625" customWidth="1"/>
    <col min="1796" max="1796" width="14.44140625" customWidth="1"/>
    <col min="1797" max="1797" width="15.6640625" customWidth="1"/>
    <col min="1799" max="1799" width="12.5546875" customWidth="1"/>
    <col min="2050" max="2050" width="8.44140625" customWidth="1"/>
    <col min="2052" max="2052" width="14.44140625" customWidth="1"/>
    <col min="2053" max="2053" width="15.6640625" customWidth="1"/>
    <col min="2055" max="2055" width="12.5546875" customWidth="1"/>
    <col min="2306" max="2306" width="8.44140625" customWidth="1"/>
    <col min="2308" max="2308" width="14.44140625" customWidth="1"/>
    <col min="2309" max="2309" width="15.6640625" customWidth="1"/>
    <col min="2311" max="2311" width="12.5546875" customWidth="1"/>
    <col min="2562" max="2562" width="8.44140625" customWidth="1"/>
    <col min="2564" max="2564" width="14.44140625" customWidth="1"/>
    <col min="2565" max="2565" width="15.6640625" customWidth="1"/>
    <col min="2567" max="2567" width="12.5546875" customWidth="1"/>
    <col min="2818" max="2818" width="8.44140625" customWidth="1"/>
    <col min="2820" max="2820" width="14.44140625" customWidth="1"/>
    <col min="2821" max="2821" width="15.6640625" customWidth="1"/>
    <col min="2823" max="2823" width="12.5546875" customWidth="1"/>
    <col min="3074" max="3074" width="8.44140625" customWidth="1"/>
    <col min="3076" max="3076" width="14.44140625" customWidth="1"/>
    <col min="3077" max="3077" width="15.6640625" customWidth="1"/>
    <col min="3079" max="3079" width="12.5546875" customWidth="1"/>
    <col min="3330" max="3330" width="8.44140625" customWidth="1"/>
    <col min="3332" max="3332" width="14.44140625" customWidth="1"/>
    <col min="3333" max="3333" width="15.6640625" customWidth="1"/>
    <col min="3335" max="3335" width="12.5546875" customWidth="1"/>
    <col min="3586" max="3586" width="8.44140625" customWidth="1"/>
    <col min="3588" max="3588" width="14.44140625" customWidth="1"/>
    <col min="3589" max="3589" width="15.6640625" customWidth="1"/>
    <col min="3591" max="3591" width="12.5546875" customWidth="1"/>
    <col min="3842" max="3842" width="8.44140625" customWidth="1"/>
    <col min="3844" max="3844" width="14.44140625" customWidth="1"/>
    <col min="3845" max="3845" width="15.6640625" customWidth="1"/>
    <col min="3847" max="3847" width="12.5546875" customWidth="1"/>
    <col min="4098" max="4098" width="8.44140625" customWidth="1"/>
    <col min="4100" max="4100" width="14.44140625" customWidth="1"/>
    <col min="4101" max="4101" width="15.6640625" customWidth="1"/>
    <col min="4103" max="4103" width="12.5546875" customWidth="1"/>
    <col min="4354" max="4354" width="8.44140625" customWidth="1"/>
    <col min="4356" max="4356" width="14.44140625" customWidth="1"/>
    <col min="4357" max="4357" width="15.6640625" customWidth="1"/>
    <col min="4359" max="4359" width="12.5546875" customWidth="1"/>
    <col min="4610" max="4610" width="8.44140625" customWidth="1"/>
    <col min="4612" max="4612" width="14.44140625" customWidth="1"/>
    <col min="4613" max="4613" width="15.6640625" customWidth="1"/>
    <col min="4615" max="4615" width="12.5546875" customWidth="1"/>
    <col min="4866" max="4866" width="8.44140625" customWidth="1"/>
    <col min="4868" max="4868" width="14.44140625" customWidth="1"/>
    <col min="4869" max="4869" width="15.6640625" customWidth="1"/>
    <col min="4871" max="4871" width="12.5546875" customWidth="1"/>
    <col min="5122" max="5122" width="8.44140625" customWidth="1"/>
    <col min="5124" max="5124" width="14.44140625" customWidth="1"/>
    <col min="5125" max="5125" width="15.6640625" customWidth="1"/>
    <col min="5127" max="5127" width="12.5546875" customWidth="1"/>
    <col min="5378" max="5378" width="8.44140625" customWidth="1"/>
    <col min="5380" max="5380" width="14.44140625" customWidth="1"/>
    <col min="5381" max="5381" width="15.6640625" customWidth="1"/>
    <col min="5383" max="5383" width="12.5546875" customWidth="1"/>
    <col min="5634" max="5634" width="8.44140625" customWidth="1"/>
    <col min="5636" max="5636" width="14.44140625" customWidth="1"/>
    <col min="5637" max="5637" width="15.6640625" customWidth="1"/>
    <col min="5639" max="5639" width="12.5546875" customWidth="1"/>
    <col min="5890" max="5890" width="8.44140625" customWidth="1"/>
    <col min="5892" max="5892" width="14.44140625" customWidth="1"/>
    <col min="5893" max="5893" width="15.6640625" customWidth="1"/>
    <col min="5895" max="5895" width="12.5546875" customWidth="1"/>
    <col min="6146" max="6146" width="8.44140625" customWidth="1"/>
    <col min="6148" max="6148" width="14.44140625" customWidth="1"/>
    <col min="6149" max="6149" width="15.6640625" customWidth="1"/>
    <col min="6151" max="6151" width="12.5546875" customWidth="1"/>
    <col min="6402" max="6402" width="8.44140625" customWidth="1"/>
    <col min="6404" max="6404" width="14.44140625" customWidth="1"/>
    <col min="6405" max="6405" width="15.6640625" customWidth="1"/>
    <col min="6407" max="6407" width="12.5546875" customWidth="1"/>
    <col min="6658" max="6658" width="8.44140625" customWidth="1"/>
    <col min="6660" max="6660" width="14.44140625" customWidth="1"/>
    <col min="6661" max="6661" width="15.6640625" customWidth="1"/>
    <col min="6663" max="6663" width="12.5546875" customWidth="1"/>
    <col min="6914" max="6914" width="8.44140625" customWidth="1"/>
    <col min="6916" max="6916" width="14.44140625" customWidth="1"/>
    <col min="6917" max="6917" width="15.6640625" customWidth="1"/>
    <col min="6919" max="6919" width="12.5546875" customWidth="1"/>
    <col min="7170" max="7170" width="8.44140625" customWidth="1"/>
    <col min="7172" max="7172" width="14.44140625" customWidth="1"/>
    <col min="7173" max="7173" width="15.6640625" customWidth="1"/>
    <col min="7175" max="7175" width="12.5546875" customWidth="1"/>
    <col min="7426" max="7426" width="8.44140625" customWidth="1"/>
    <col min="7428" max="7428" width="14.44140625" customWidth="1"/>
    <col min="7429" max="7429" width="15.6640625" customWidth="1"/>
    <col min="7431" max="7431" width="12.5546875" customWidth="1"/>
    <col min="7682" max="7682" width="8.44140625" customWidth="1"/>
    <col min="7684" max="7684" width="14.44140625" customWidth="1"/>
    <col min="7685" max="7685" width="15.6640625" customWidth="1"/>
    <col min="7687" max="7687" width="12.5546875" customWidth="1"/>
    <col min="7938" max="7938" width="8.44140625" customWidth="1"/>
    <col min="7940" max="7940" width="14.44140625" customWidth="1"/>
    <col min="7941" max="7941" width="15.6640625" customWidth="1"/>
    <col min="7943" max="7943" width="12.5546875" customWidth="1"/>
    <col min="8194" max="8194" width="8.44140625" customWidth="1"/>
    <col min="8196" max="8196" width="14.44140625" customWidth="1"/>
    <col min="8197" max="8197" width="15.6640625" customWidth="1"/>
    <col min="8199" max="8199" width="12.5546875" customWidth="1"/>
    <col min="8450" max="8450" width="8.44140625" customWidth="1"/>
    <col min="8452" max="8452" width="14.44140625" customWidth="1"/>
    <col min="8453" max="8453" width="15.6640625" customWidth="1"/>
    <col min="8455" max="8455" width="12.5546875" customWidth="1"/>
    <col min="8706" max="8706" width="8.44140625" customWidth="1"/>
    <col min="8708" max="8708" width="14.44140625" customWidth="1"/>
    <col min="8709" max="8709" width="15.6640625" customWidth="1"/>
    <col min="8711" max="8711" width="12.5546875" customWidth="1"/>
    <col min="8962" max="8962" width="8.44140625" customWidth="1"/>
    <col min="8964" max="8964" width="14.44140625" customWidth="1"/>
    <col min="8965" max="8965" width="15.6640625" customWidth="1"/>
    <col min="8967" max="8967" width="12.5546875" customWidth="1"/>
    <col min="9218" max="9218" width="8.44140625" customWidth="1"/>
    <col min="9220" max="9220" width="14.44140625" customWidth="1"/>
    <col min="9221" max="9221" width="15.6640625" customWidth="1"/>
    <col min="9223" max="9223" width="12.5546875" customWidth="1"/>
    <col min="9474" max="9474" width="8.44140625" customWidth="1"/>
    <col min="9476" max="9476" width="14.44140625" customWidth="1"/>
    <col min="9477" max="9477" width="15.6640625" customWidth="1"/>
    <col min="9479" max="9479" width="12.5546875" customWidth="1"/>
    <col min="9730" max="9730" width="8.44140625" customWidth="1"/>
    <col min="9732" max="9732" width="14.44140625" customWidth="1"/>
    <col min="9733" max="9733" width="15.6640625" customWidth="1"/>
    <col min="9735" max="9735" width="12.5546875" customWidth="1"/>
    <col min="9986" max="9986" width="8.44140625" customWidth="1"/>
    <col min="9988" max="9988" width="14.44140625" customWidth="1"/>
    <col min="9989" max="9989" width="15.6640625" customWidth="1"/>
    <col min="9991" max="9991" width="12.5546875" customWidth="1"/>
    <col min="10242" max="10242" width="8.44140625" customWidth="1"/>
    <col min="10244" max="10244" width="14.44140625" customWidth="1"/>
    <col min="10245" max="10245" width="15.6640625" customWidth="1"/>
    <col min="10247" max="10247" width="12.5546875" customWidth="1"/>
    <col min="10498" max="10498" width="8.44140625" customWidth="1"/>
    <col min="10500" max="10500" width="14.44140625" customWidth="1"/>
    <col min="10501" max="10501" width="15.6640625" customWidth="1"/>
    <col min="10503" max="10503" width="12.5546875" customWidth="1"/>
    <col min="10754" max="10754" width="8.44140625" customWidth="1"/>
    <col min="10756" max="10756" width="14.44140625" customWidth="1"/>
    <col min="10757" max="10757" width="15.6640625" customWidth="1"/>
    <col min="10759" max="10759" width="12.5546875" customWidth="1"/>
    <col min="11010" max="11010" width="8.44140625" customWidth="1"/>
    <col min="11012" max="11012" width="14.44140625" customWidth="1"/>
    <col min="11013" max="11013" width="15.6640625" customWidth="1"/>
    <col min="11015" max="11015" width="12.5546875" customWidth="1"/>
    <col min="11266" max="11266" width="8.44140625" customWidth="1"/>
    <col min="11268" max="11268" width="14.44140625" customWidth="1"/>
    <col min="11269" max="11269" width="15.6640625" customWidth="1"/>
    <col min="11271" max="11271" width="12.5546875" customWidth="1"/>
    <col min="11522" max="11522" width="8.44140625" customWidth="1"/>
    <col min="11524" max="11524" width="14.44140625" customWidth="1"/>
    <col min="11525" max="11525" width="15.6640625" customWidth="1"/>
    <col min="11527" max="11527" width="12.5546875" customWidth="1"/>
    <col min="11778" max="11778" width="8.44140625" customWidth="1"/>
    <col min="11780" max="11780" width="14.44140625" customWidth="1"/>
    <col min="11781" max="11781" width="15.6640625" customWidth="1"/>
    <col min="11783" max="11783" width="12.5546875" customWidth="1"/>
    <col min="12034" max="12034" width="8.44140625" customWidth="1"/>
    <col min="12036" max="12036" width="14.44140625" customWidth="1"/>
    <col min="12037" max="12037" width="15.6640625" customWidth="1"/>
    <col min="12039" max="12039" width="12.5546875" customWidth="1"/>
    <col min="12290" max="12290" width="8.44140625" customWidth="1"/>
    <col min="12292" max="12292" width="14.44140625" customWidth="1"/>
    <col min="12293" max="12293" width="15.6640625" customWidth="1"/>
    <col min="12295" max="12295" width="12.5546875" customWidth="1"/>
    <col min="12546" max="12546" width="8.44140625" customWidth="1"/>
    <col min="12548" max="12548" width="14.44140625" customWidth="1"/>
    <col min="12549" max="12549" width="15.6640625" customWidth="1"/>
    <col min="12551" max="12551" width="12.5546875" customWidth="1"/>
    <col min="12802" max="12802" width="8.44140625" customWidth="1"/>
    <col min="12804" max="12804" width="14.44140625" customWidth="1"/>
    <col min="12805" max="12805" width="15.6640625" customWidth="1"/>
    <col min="12807" max="12807" width="12.5546875" customWidth="1"/>
    <col min="13058" max="13058" width="8.44140625" customWidth="1"/>
    <col min="13060" max="13060" width="14.44140625" customWidth="1"/>
    <col min="13061" max="13061" width="15.6640625" customWidth="1"/>
    <col min="13063" max="13063" width="12.5546875" customWidth="1"/>
    <col min="13314" max="13314" width="8.44140625" customWidth="1"/>
    <col min="13316" max="13316" width="14.44140625" customWidth="1"/>
    <col min="13317" max="13317" width="15.6640625" customWidth="1"/>
    <col min="13319" max="13319" width="12.5546875" customWidth="1"/>
    <col min="13570" max="13570" width="8.44140625" customWidth="1"/>
    <col min="13572" max="13572" width="14.44140625" customWidth="1"/>
    <col min="13573" max="13573" width="15.6640625" customWidth="1"/>
    <col min="13575" max="13575" width="12.5546875" customWidth="1"/>
    <col min="13826" max="13826" width="8.44140625" customWidth="1"/>
    <col min="13828" max="13828" width="14.44140625" customWidth="1"/>
    <col min="13829" max="13829" width="15.6640625" customWidth="1"/>
    <col min="13831" max="13831" width="12.5546875" customWidth="1"/>
    <col min="14082" max="14082" width="8.44140625" customWidth="1"/>
    <col min="14084" max="14084" width="14.44140625" customWidth="1"/>
    <col min="14085" max="14085" width="15.6640625" customWidth="1"/>
    <col min="14087" max="14087" width="12.5546875" customWidth="1"/>
    <col min="14338" max="14338" width="8.44140625" customWidth="1"/>
    <col min="14340" max="14340" width="14.44140625" customWidth="1"/>
    <col min="14341" max="14341" width="15.6640625" customWidth="1"/>
    <col min="14343" max="14343" width="12.5546875" customWidth="1"/>
    <col min="14594" max="14594" width="8.44140625" customWidth="1"/>
    <col min="14596" max="14596" width="14.44140625" customWidth="1"/>
    <col min="14597" max="14597" width="15.6640625" customWidth="1"/>
    <col min="14599" max="14599" width="12.5546875" customWidth="1"/>
    <col min="14850" max="14850" width="8.44140625" customWidth="1"/>
    <col min="14852" max="14852" width="14.44140625" customWidth="1"/>
    <col min="14853" max="14853" width="15.6640625" customWidth="1"/>
    <col min="14855" max="14855" width="12.5546875" customWidth="1"/>
    <col min="15106" max="15106" width="8.44140625" customWidth="1"/>
    <col min="15108" max="15108" width="14.44140625" customWidth="1"/>
    <col min="15109" max="15109" width="15.6640625" customWidth="1"/>
    <col min="15111" max="15111" width="12.5546875" customWidth="1"/>
    <col min="15362" max="15362" width="8.44140625" customWidth="1"/>
    <col min="15364" max="15364" width="14.44140625" customWidth="1"/>
    <col min="15365" max="15365" width="15.6640625" customWidth="1"/>
    <col min="15367" max="15367" width="12.5546875" customWidth="1"/>
    <col min="15618" max="15618" width="8.44140625" customWidth="1"/>
    <col min="15620" max="15620" width="14.44140625" customWidth="1"/>
    <col min="15621" max="15621" width="15.6640625" customWidth="1"/>
    <col min="15623" max="15623" width="12.5546875" customWidth="1"/>
    <col min="15874" max="15874" width="8.44140625" customWidth="1"/>
    <col min="15876" max="15876" width="14.44140625" customWidth="1"/>
    <col min="15877" max="15877" width="15.6640625" customWidth="1"/>
    <col min="15879" max="15879" width="12.5546875" customWidth="1"/>
    <col min="16130" max="16130" width="8.44140625" customWidth="1"/>
    <col min="16132" max="16132" width="14.44140625" customWidth="1"/>
    <col min="16133" max="16133" width="15.6640625" customWidth="1"/>
    <col min="16135" max="16135" width="12.5546875" customWidth="1"/>
  </cols>
  <sheetData>
    <row r="1" spans="1:5" ht="15.6" x14ac:dyDescent="0.3">
      <c r="A1" s="12" t="s">
        <v>121</v>
      </c>
      <c r="B1" s="12"/>
      <c r="C1" s="12"/>
    </row>
    <row r="2" spans="1:5" ht="15.6" x14ac:dyDescent="0.3">
      <c r="A2" s="12" t="s">
        <v>122</v>
      </c>
      <c r="B2" s="12"/>
      <c r="C2" s="12"/>
    </row>
    <row r="3" spans="1:5" ht="15.6" x14ac:dyDescent="0.3">
      <c r="A3" s="12" t="s">
        <v>123</v>
      </c>
      <c r="B3" s="12"/>
      <c r="C3" s="12"/>
    </row>
    <row r="4" spans="1:5" ht="15.6" x14ac:dyDescent="0.3">
      <c r="A4" s="12" t="s">
        <v>124</v>
      </c>
      <c r="B4" s="12"/>
      <c r="C4" s="12"/>
    </row>
    <row r="5" spans="1:5" ht="15.6" x14ac:dyDescent="0.3">
      <c r="A5" s="12" t="s">
        <v>125</v>
      </c>
    </row>
    <row r="6" spans="1:5" ht="15.6" x14ac:dyDescent="0.3">
      <c r="A6" s="12"/>
    </row>
    <row r="7" spans="1:5" ht="15.6" x14ac:dyDescent="0.3">
      <c r="A7" s="13" t="s">
        <v>126</v>
      </c>
      <c r="B7">
        <v>280</v>
      </c>
    </row>
    <row r="8" spans="1:5" ht="15.6" x14ac:dyDescent="0.3">
      <c r="A8" s="13" t="s">
        <v>127</v>
      </c>
      <c r="B8">
        <v>80</v>
      </c>
    </row>
    <row r="9" spans="1:5" x14ac:dyDescent="0.3">
      <c r="A9" s="4"/>
    </row>
    <row r="10" spans="1:5" x14ac:dyDescent="0.3">
      <c r="A10" s="4" t="s">
        <v>13</v>
      </c>
    </row>
    <row r="11" spans="1:5" x14ac:dyDescent="0.3">
      <c r="A11" s="4" t="s">
        <v>128</v>
      </c>
      <c r="C11">
        <f>(60-B7)/B8</f>
        <v>-2.75</v>
      </c>
      <c r="D11" s="15" t="s">
        <v>129</v>
      </c>
      <c r="E11">
        <f>NORMSDIST(C11)</f>
        <v>2.9797632350545551E-3</v>
      </c>
    </row>
    <row r="12" spans="1:5" x14ac:dyDescent="0.3">
      <c r="A12" s="6"/>
    </row>
    <row r="13" spans="1:5" x14ac:dyDescent="0.3">
      <c r="A13" s="6" t="s">
        <v>15</v>
      </c>
    </row>
    <row r="14" spans="1:5" x14ac:dyDescent="0.3">
      <c r="A14" s="6" t="s">
        <v>130</v>
      </c>
    </row>
    <row r="15" spans="1:5" x14ac:dyDescent="0.3">
      <c r="A15" s="6"/>
    </row>
    <row r="16" spans="1:5" x14ac:dyDescent="0.3">
      <c r="A16" s="6" t="s">
        <v>131</v>
      </c>
      <c r="B16">
        <f>B7*10</f>
        <v>2800</v>
      </c>
    </row>
    <row r="17" spans="1:12" x14ac:dyDescent="0.3">
      <c r="A17" s="6" t="s">
        <v>132</v>
      </c>
      <c r="B17">
        <f>10*B8^2</f>
        <v>64000</v>
      </c>
    </row>
    <row r="18" spans="1:12" x14ac:dyDescent="0.3">
      <c r="A18" s="6" t="s">
        <v>133</v>
      </c>
      <c r="C18">
        <f>NORMDIST(2800,B16,SQRT(B17),TRUE)</f>
        <v>0.5</v>
      </c>
    </row>
    <row r="19" spans="1:12" x14ac:dyDescent="0.3">
      <c r="A19" s="6"/>
    </row>
    <row r="20" spans="1:12" x14ac:dyDescent="0.3">
      <c r="A20" s="6" t="s">
        <v>17</v>
      </c>
    </row>
    <row r="21" spans="1:12" x14ac:dyDescent="0.3">
      <c r="A21" s="6"/>
    </row>
    <row r="22" spans="1:12" x14ac:dyDescent="0.3">
      <c r="A22" s="6" t="s">
        <v>134</v>
      </c>
    </row>
    <row r="23" spans="1:12" x14ac:dyDescent="0.3">
      <c r="A23" s="6"/>
    </row>
    <row r="24" spans="1:12" x14ac:dyDescent="0.3">
      <c r="A24" s="6" t="s">
        <v>135</v>
      </c>
      <c r="B24">
        <f>B7</f>
        <v>280</v>
      </c>
    </row>
    <row r="25" spans="1:12" x14ac:dyDescent="0.3">
      <c r="A25" s="6" t="s">
        <v>136</v>
      </c>
      <c r="B25">
        <f>B8^2/5</f>
        <v>1280</v>
      </c>
    </row>
    <row r="27" spans="1:12" x14ac:dyDescent="0.3">
      <c r="A27" s="6" t="s">
        <v>137</v>
      </c>
      <c r="E27">
        <f>(320-B24)/SQRT(B25)</f>
        <v>1.1180339887498949</v>
      </c>
      <c r="F27" t="s">
        <v>138</v>
      </c>
      <c r="G27">
        <f>(240-B24)/SQRT(B25)</f>
        <v>-1.1180339887498949</v>
      </c>
      <c r="H27" t="s">
        <v>129</v>
      </c>
      <c r="I27">
        <f>NORMSDIST(E27)</f>
        <v>0.86822376135851365</v>
      </c>
      <c r="J27" s="15" t="s">
        <v>42</v>
      </c>
      <c r="K27">
        <f>NORMSDIST(G27)</f>
        <v>0.13177623864148635</v>
      </c>
      <c r="L27">
        <f>I27-K27</f>
        <v>0.73644752271702729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3" sqref="G23"/>
    </sheetView>
  </sheetViews>
  <sheetFormatPr defaultRowHeight="14.4" x14ac:dyDescent="0.3"/>
  <cols>
    <col min="1" max="1" width="49.5546875" style="3" customWidth="1"/>
    <col min="2" max="2" width="6.109375" style="3" customWidth="1"/>
    <col min="3" max="3" width="7.109375" style="3" customWidth="1"/>
    <col min="4" max="4" width="6.5546875" style="3" customWidth="1"/>
    <col min="5" max="5" width="6.88671875" style="3" customWidth="1"/>
    <col min="6" max="6" width="6.33203125" style="3" customWidth="1"/>
    <col min="7" max="7" width="6.109375" style="3" customWidth="1"/>
    <col min="8" max="8" width="6" style="3" customWidth="1"/>
    <col min="9" max="10" width="4.88671875" style="3" customWidth="1"/>
    <col min="11" max="11" width="6.109375" style="3" customWidth="1"/>
    <col min="12" max="12" width="6.5546875" style="3" customWidth="1"/>
    <col min="13" max="13" width="6.6640625" style="3" customWidth="1"/>
    <col min="14" max="256" width="9.109375" style="3"/>
    <col min="257" max="257" width="49.5546875" style="3" customWidth="1"/>
    <col min="258" max="258" width="6.109375" style="3" customWidth="1"/>
    <col min="259" max="259" width="7.109375" style="3" customWidth="1"/>
    <col min="260" max="260" width="6.5546875" style="3" customWidth="1"/>
    <col min="261" max="261" width="6.88671875" style="3" customWidth="1"/>
    <col min="262" max="262" width="6.33203125" style="3" customWidth="1"/>
    <col min="263" max="263" width="6.109375" style="3" customWidth="1"/>
    <col min="264" max="264" width="6" style="3" customWidth="1"/>
    <col min="265" max="266" width="4.88671875" style="3" customWidth="1"/>
    <col min="267" max="267" width="6.109375" style="3" customWidth="1"/>
    <col min="268" max="268" width="6.5546875" style="3" customWidth="1"/>
    <col min="269" max="269" width="6.6640625" style="3" customWidth="1"/>
    <col min="270" max="512" width="9.109375" style="3"/>
    <col min="513" max="513" width="49.5546875" style="3" customWidth="1"/>
    <col min="514" max="514" width="6.109375" style="3" customWidth="1"/>
    <col min="515" max="515" width="7.109375" style="3" customWidth="1"/>
    <col min="516" max="516" width="6.5546875" style="3" customWidth="1"/>
    <col min="517" max="517" width="6.88671875" style="3" customWidth="1"/>
    <col min="518" max="518" width="6.33203125" style="3" customWidth="1"/>
    <col min="519" max="519" width="6.109375" style="3" customWidth="1"/>
    <col min="520" max="520" width="6" style="3" customWidth="1"/>
    <col min="521" max="522" width="4.88671875" style="3" customWidth="1"/>
    <col min="523" max="523" width="6.109375" style="3" customWidth="1"/>
    <col min="524" max="524" width="6.5546875" style="3" customWidth="1"/>
    <col min="525" max="525" width="6.6640625" style="3" customWidth="1"/>
    <col min="526" max="768" width="9.109375" style="3"/>
    <col min="769" max="769" width="49.5546875" style="3" customWidth="1"/>
    <col min="770" max="770" width="6.109375" style="3" customWidth="1"/>
    <col min="771" max="771" width="7.109375" style="3" customWidth="1"/>
    <col min="772" max="772" width="6.5546875" style="3" customWidth="1"/>
    <col min="773" max="773" width="6.88671875" style="3" customWidth="1"/>
    <col min="774" max="774" width="6.33203125" style="3" customWidth="1"/>
    <col min="775" max="775" width="6.109375" style="3" customWidth="1"/>
    <col min="776" max="776" width="6" style="3" customWidth="1"/>
    <col min="777" max="778" width="4.88671875" style="3" customWidth="1"/>
    <col min="779" max="779" width="6.109375" style="3" customWidth="1"/>
    <col min="780" max="780" width="6.5546875" style="3" customWidth="1"/>
    <col min="781" max="781" width="6.6640625" style="3" customWidth="1"/>
    <col min="782" max="1024" width="9.109375" style="3"/>
    <col min="1025" max="1025" width="49.5546875" style="3" customWidth="1"/>
    <col min="1026" max="1026" width="6.109375" style="3" customWidth="1"/>
    <col min="1027" max="1027" width="7.109375" style="3" customWidth="1"/>
    <col min="1028" max="1028" width="6.5546875" style="3" customWidth="1"/>
    <col min="1029" max="1029" width="6.88671875" style="3" customWidth="1"/>
    <col min="1030" max="1030" width="6.33203125" style="3" customWidth="1"/>
    <col min="1031" max="1031" width="6.109375" style="3" customWidth="1"/>
    <col min="1032" max="1032" width="6" style="3" customWidth="1"/>
    <col min="1033" max="1034" width="4.88671875" style="3" customWidth="1"/>
    <col min="1035" max="1035" width="6.109375" style="3" customWidth="1"/>
    <col min="1036" max="1036" width="6.5546875" style="3" customWidth="1"/>
    <col min="1037" max="1037" width="6.6640625" style="3" customWidth="1"/>
    <col min="1038" max="1280" width="9.109375" style="3"/>
    <col min="1281" max="1281" width="49.5546875" style="3" customWidth="1"/>
    <col min="1282" max="1282" width="6.109375" style="3" customWidth="1"/>
    <col min="1283" max="1283" width="7.109375" style="3" customWidth="1"/>
    <col min="1284" max="1284" width="6.5546875" style="3" customWidth="1"/>
    <col min="1285" max="1285" width="6.88671875" style="3" customWidth="1"/>
    <col min="1286" max="1286" width="6.33203125" style="3" customWidth="1"/>
    <col min="1287" max="1287" width="6.109375" style="3" customWidth="1"/>
    <col min="1288" max="1288" width="6" style="3" customWidth="1"/>
    <col min="1289" max="1290" width="4.88671875" style="3" customWidth="1"/>
    <col min="1291" max="1291" width="6.109375" style="3" customWidth="1"/>
    <col min="1292" max="1292" width="6.5546875" style="3" customWidth="1"/>
    <col min="1293" max="1293" width="6.6640625" style="3" customWidth="1"/>
    <col min="1294" max="1536" width="9.109375" style="3"/>
    <col min="1537" max="1537" width="49.5546875" style="3" customWidth="1"/>
    <col min="1538" max="1538" width="6.109375" style="3" customWidth="1"/>
    <col min="1539" max="1539" width="7.109375" style="3" customWidth="1"/>
    <col min="1540" max="1540" width="6.5546875" style="3" customWidth="1"/>
    <col min="1541" max="1541" width="6.88671875" style="3" customWidth="1"/>
    <col min="1542" max="1542" width="6.33203125" style="3" customWidth="1"/>
    <col min="1543" max="1543" width="6.109375" style="3" customWidth="1"/>
    <col min="1544" max="1544" width="6" style="3" customWidth="1"/>
    <col min="1545" max="1546" width="4.88671875" style="3" customWidth="1"/>
    <col min="1547" max="1547" width="6.109375" style="3" customWidth="1"/>
    <col min="1548" max="1548" width="6.5546875" style="3" customWidth="1"/>
    <col min="1549" max="1549" width="6.6640625" style="3" customWidth="1"/>
    <col min="1550" max="1792" width="9.109375" style="3"/>
    <col min="1793" max="1793" width="49.5546875" style="3" customWidth="1"/>
    <col min="1794" max="1794" width="6.109375" style="3" customWidth="1"/>
    <col min="1795" max="1795" width="7.109375" style="3" customWidth="1"/>
    <col min="1796" max="1796" width="6.5546875" style="3" customWidth="1"/>
    <col min="1797" max="1797" width="6.88671875" style="3" customWidth="1"/>
    <col min="1798" max="1798" width="6.33203125" style="3" customWidth="1"/>
    <col min="1799" max="1799" width="6.109375" style="3" customWidth="1"/>
    <col min="1800" max="1800" width="6" style="3" customWidth="1"/>
    <col min="1801" max="1802" width="4.88671875" style="3" customWidth="1"/>
    <col min="1803" max="1803" width="6.109375" style="3" customWidth="1"/>
    <col min="1804" max="1804" width="6.5546875" style="3" customWidth="1"/>
    <col min="1805" max="1805" width="6.6640625" style="3" customWidth="1"/>
    <col min="1806" max="2048" width="9.109375" style="3"/>
    <col min="2049" max="2049" width="49.5546875" style="3" customWidth="1"/>
    <col min="2050" max="2050" width="6.109375" style="3" customWidth="1"/>
    <col min="2051" max="2051" width="7.109375" style="3" customWidth="1"/>
    <col min="2052" max="2052" width="6.5546875" style="3" customWidth="1"/>
    <col min="2053" max="2053" width="6.88671875" style="3" customWidth="1"/>
    <col min="2054" max="2054" width="6.33203125" style="3" customWidth="1"/>
    <col min="2055" max="2055" width="6.109375" style="3" customWidth="1"/>
    <col min="2056" max="2056" width="6" style="3" customWidth="1"/>
    <col min="2057" max="2058" width="4.88671875" style="3" customWidth="1"/>
    <col min="2059" max="2059" width="6.109375" style="3" customWidth="1"/>
    <col min="2060" max="2060" width="6.5546875" style="3" customWidth="1"/>
    <col min="2061" max="2061" width="6.6640625" style="3" customWidth="1"/>
    <col min="2062" max="2304" width="9.109375" style="3"/>
    <col min="2305" max="2305" width="49.5546875" style="3" customWidth="1"/>
    <col min="2306" max="2306" width="6.109375" style="3" customWidth="1"/>
    <col min="2307" max="2307" width="7.109375" style="3" customWidth="1"/>
    <col min="2308" max="2308" width="6.5546875" style="3" customWidth="1"/>
    <col min="2309" max="2309" width="6.88671875" style="3" customWidth="1"/>
    <col min="2310" max="2310" width="6.33203125" style="3" customWidth="1"/>
    <col min="2311" max="2311" width="6.109375" style="3" customWidth="1"/>
    <col min="2312" max="2312" width="6" style="3" customWidth="1"/>
    <col min="2313" max="2314" width="4.88671875" style="3" customWidth="1"/>
    <col min="2315" max="2315" width="6.109375" style="3" customWidth="1"/>
    <col min="2316" max="2316" width="6.5546875" style="3" customWidth="1"/>
    <col min="2317" max="2317" width="6.6640625" style="3" customWidth="1"/>
    <col min="2318" max="2560" width="9.109375" style="3"/>
    <col min="2561" max="2561" width="49.5546875" style="3" customWidth="1"/>
    <col min="2562" max="2562" width="6.109375" style="3" customWidth="1"/>
    <col min="2563" max="2563" width="7.109375" style="3" customWidth="1"/>
    <col min="2564" max="2564" width="6.5546875" style="3" customWidth="1"/>
    <col min="2565" max="2565" width="6.88671875" style="3" customWidth="1"/>
    <col min="2566" max="2566" width="6.33203125" style="3" customWidth="1"/>
    <col min="2567" max="2567" width="6.109375" style="3" customWidth="1"/>
    <col min="2568" max="2568" width="6" style="3" customWidth="1"/>
    <col min="2569" max="2570" width="4.88671875" style="3" customWidth="1"/>
    <col min="2571" max="2571" width="6.109375" style="3" customWidth="1"/>
    <col min="2572" max="2572" width="6.5546875" style="3" customWidth="1"/>
    <col min="2573" max="2573" width="6.6640625" style="3" customWidth="1"/>
    <col min="2574" max="2816" width="9.109375" style="3"/>
    <col min="2817" max="2817" width="49.5546875" style="3" customWidth="1"/>
    <col min="2818" max="2818" width="6.109375" style="3" customWidth="1"/>
    <col min="2819" max="2819" width="7.109375" style="3" customWidth="1"/>
    <col min="2820" max="2820" width="6.5546875" style="3" customWidth="1"/>
    <col min="2821" max="2821" width="6.88671875" style="3" customWidth="1"/>
    <col min="2822" max="2822" width="6.33203125" style="3" customWidth="1"/>
    <col min="2823" max="2823" width="6.109375" style="3" customWidth="1"/>
    <col min="2824" max="2824" width="6" style="3" customWidth="1"/>
    <col min="2825" max="2826" width="4.88671875" style="3" customWidth="1"/>
    <col min="2827" max="2827" width="6.109375" style="3" customWidth="1"/>
    <col min="2828" max="2828" width="6.5546875" style="3" customWidth="1"/>
    <col min="2829" max="2829" width="6.6640625" style="3" customWidth="1"/>
    <col min="2830" max="3072" width="9.109375" style="3"/>
    <col min="3073" max="3073" width="49.5546875" style="3" customWidth="1"/>
    <col min="3074" max="3074" width="6.109375" style="3" customWidth="1"/>
    <col min="3075" max="3075" width="7.109375" style="3" customWidth="1"/>
    <col min="3076" max="3076" width="6.5546875" style="3" customWidth="1"/>
    <col min="3077" max="3077" width="6.88671875" style="3" customWidth="1"/>
    <col min="3078" max="3078" width="6.33203125" style="3" customWidth="1"/>
    <col min="3079" max="3079" width="6.109375" style="3" customWidth="1"/>
    <col min="3080" max="3080" width="6" style="3" customWidth="1"/>
    <col min="3081" max="3082" width="4.88671875" style="3" customWidth="1"/>
    <col min="3083" max="3083" width="6.109375" style="3" customWidth="1"/>
    <col min="3084" max="3084" width="6.5546875" style="3" customWidth="1"/>
    <col min="3085" max="3085" width="6.6640625" style="3" customWidth="1"/>
    <col min="3086" max="3328" width="9.109375" style="3"/>
    <col min="3329" max="3329" width="49.5546875" style="3" customWidth="1"/>
    <col min="3330" max="3330" width="6.109375" style="3" customWidth="1"/>
    <col min="3331" max="3331" width="7.109375" style="3" customWidth="1"/>
    <col min="3332" max="3332" width="6.5546875" style="3" customWidth="1"/>
    <col min="3333" max="3333" width="6.88671875" style="3" customWidth="1"/>
    <col min="3334" max="3334" width="6.33203125" style="3" customWidth="1"/>
    <col min="3335" max="3335" width="6.109375" style="3" customWidth="1"/>
    <col min="3336" max="3336" width="6" style="3" customWidth="1"/>
    <col min="3337" max="3338" width="4.88671875" style="3" customWidth="1"/>
    <col min="3339" max="3339" width="6.109375" style="3" customWidth="1"/>
    <col min="3340" max="3340" width="6.5546875" style="3" customWidth="1"/>
    <col min="3341" max="3341" width="6.6640625" style="3" customWidth="1"/>
    <col min="3342" max="3584" width="9.109375" style="3"/>
    <col min="3585" max="3585" width="49.5546875" style="3" customWidth="1"/>
    <col min="3586" max="3586" width="6.109375" style="3" customWidth="1"/>
    <col min="3587" max="3587" width="7.109375" style="3" customWidth="1"/>
    <col min="3588" max="3588" width="6.5546875" style="3" customWidth="1"/>
    <col min="3589" max="3589" width="6.88671875" style="3" customWidth="1"/>
    <col min="3590" max="3590" width="6.33203125" style="3" customWidth="1"/>
    <col min="3591" max="3591" width="6.109375" style="3" customWidth="1"/>
    <col min="3592" max="3592" width="6" style="3" customWidth="1"/>
    <col min="3593" max="3594" width="4.88671875" style="3" customWidth="1"/>
    <col min="3595" max="3595" width="6.109375" style="3" customWidth="1"/>
    <col min="3596" max="3596" width="6.5546875" style="3" customWidth="1"/>
    <col min="3597" max="3597" width="6.6640625" style="3" customWidth="1"/>
    <col min="3598" max="3840" width="9.109375" style="3"/>
    <col min="3841" max="3841" width="49.5546875" style="3" customWidth="1"/>
    <col min="3842" max="3842" width="6.109375" style="3" customWidth="1"/>
    <col min="3843" max="3843" width="7.109375" style="3" customWidth="1"/>
    <col min="3844" max="3844" width="6.5546875" style="3" customWidth="1"/>
    <col min="3845" max="3845" width="6.88671875" style="3" customWidth="1"/>
    <col min="3846" max="3846" width="6.33203125" style="3" customWidth="1"/>
    <col min="3847" max="3847" width="6.109375" style="3" customWidth="1"/>
    <col min="3848" max="3848" width="6" style="3" customWidth="1"/>
    <col min="3849" max="3850" width="4.88671875" style="3" customWidth="1"/>
    <col min="3851" max="3851" width="6.109375" style="3" customWidth="1"/>
    <col min="3852" max="3852" width="6.5546875" style="3" customWidth="1"/>
    <col min="3853" max="3853" width="6.6640625" style="3" customWidth="1"/>
    <col min="3854" max="4096" width="9.109375" style="3"/>
    <col min="4097" max="4097" width="49.5546875" style="3" customWidth="1"/>
    <col min="4098" max="4098" width="6.109375" style="3" customWidth="1"/>
    <col min="4099" max="4099" width="7.109375" style="3" customWidth="1"/>
    <col min="4100" max="4100" width="6.5546875" style="3" customWidth="1"/>
    <col min="4101" max="4101" width="6.88671875" style="3" customWidth="1"/>
    <col min="4102" max="4102" width="6.33203125" style="3" customWidth="1"/>
    <col min="4103" max="4103" width="6.109375" style="3" customWidth="1"/>
    <col min="4104" max="4104" width="6" style="3" customWidth="1"/>
    <col min="4105" max="4106" width="4.88671875" style="3" customWidth="1"/>
    <col min="4107" max="4107" width="6.109375" style="3" customWidth="1"/>
    <col min="4108" max="4108" width="6.5546875" style="3" customWidth="1"/>
    <col min="4109" max="4109" width="6.6640625" style="3" customWidth="1"/>
    <col min="4110" max="4352" width="9.109375" style="3"/>
    <col min="4353" max="4353" width="49.5546875" style="3" customWidth="1"/>
    <col min="4354" max="4354" width="6.109375" style="3" customWidth="1"/>
    <col min="4355" max="4355" width="7.109375" style="3" customWidth="1"/>
    <col min="4356" max="4356" width="6.5546875" style="3" customWidth="1"/>
    <col min="4357" max="4357" width="6.88671875" style="3" customWidth="1"/>
    <col min="4358" max="4358" width="6.33203125" style="3" customWidth="1"/>
    <col min="4359" max="4359" width="6.109375" style="3" customWidth="1"/>
    <col min="4360" max="4360" width="6" style="3" customWidth="1"/>
    <col min="4361" max="4362" width="4.88671875" style="3" customWidth="1"/>
    <col min="4363" max="4363" width="6.109375" style="3" customWidth="1"/>
    <col min="4364" max="4364" width="6.5546875" style="3" customWidth="1"/>
    <col min="4365" max="4365" width="6.6640625" style="3" customWidth="1"/>
    <col min="4366" max="4608" width="9.109375" style="3"/>
    <col min="4609" max="4609" width="49.5546875" style="3" customWidth="1"/>
    <col min="4610" max="4610" width="6.109375" style="3" customWidth="1"/>
    <col min="4611" max="4611" width="7.109375" style="3" customWidth="1"/>
    <col min="4612" max="4612" width="6.5546875" style="3" customWidth="1"/>
    <col min="4613" max="4613" width="6.88671875" style="3" customWidth="1"/>
    <col min="4614" max="4614" width="6.33203125" style="3" customWidth="1"/>
    <col min="4615" max="4615" width="6.109375" style="3" customWidth="1"/>
    <col min="4616" max="4616" width="6" style="3" customWidth="1"/>
    <col min="4617" max="4618" width="4.88671875" style="3" customWidth="1"/>
    <col min="4619" max="4619" width="6.109375" style="3" customWidth="1"/>
    <col min="4620" max="4620" width="6.5546875" style="3" customWidth="1"/>
    <col min="4621" max="4621" width="6.6640625" style="3" customWidth="1"/>
    <col min="4622" max="4864" width="9.109375" style="3"/>
    <col min="4865" max="4865" width="49.5546875" style="3" customWidth="1"/>
    <col min="4866" max="4866" width="6.109375" style="3" customWidth="1"/>
    <col min="4867" max="4867" width="7.109375" style="3" customWidth="1"/>
    <col min="4868" max="4868" width="6.5546875" style="3" customWidth="1"/>
    <col min="4869" max="4869" width="6.88671875" style="3" customWidth="1"/>
    <col min="4870" max="4870" width="6.33203125" style="3" customWidth="1"/>
    <col min="4871" max="4871" width="6.109375" style="3" customWidth="1"/>
    <col min="4872" max="4872" width="6" style="3" customWidth="1"/>
    <col min="4873" max="4874" width="4.88671875" style="3" customWidth="1"/>
    <col min="4875" max="4875" width="6.109375" style="3" customWidth="1"/>
    <col min="4876" max="4876" width="6.5546875" style="3" customWidth="1"/>
    <col min="4877" max="4877" width="6.6640625" style="3" customWidth="1"/>
    <col min="4878" max="5120" width="9.109375" style="3"/>
    <col min="5121" max="5121" width="49.5546875" style="3" customWidth="1"/>
    <col min="5122" max="5122" width="6.109375" style="3" customWidth="1"/>
    <col min="5123" max="5123" width="7.109375" style="3" customWidth="1"/>
    <col min="5124" max="5124" width="6.5546875" style="3" customWidth="1"/>
    <col min="5125" max="5125" width="6.88671875" style="3" customWidth="1"/>
    <col min="5126" max="5126" width="6.33203125" style="3" customWidth="1"/>
    <col min="5127" max="5127" width="6.109375" style="3" customWidth="1"/>
    <col min="5128" max="5128" width="6" style="3" customWidth="1"/>
    <col min="5129" max="5130" width="4.88671875" style="3" customWidth="1"/>
    <col min="5131" max="5131" width="6.109375" style="3" customWidth="1"/>
    <col min="5132" max="5132" width="6.5546875" style="3" customWidth="1"/>
    <col min="5133" max="5133" width="6.6640625" style="3" customWidth="1"/>
    <col min="5134" max="5376" width="9.109375" style="3"/>
    <col min="5377" max="5377" width="49.5546875" style="3" customWidth="1"/>
    <col min="5378" max="5378" width="6.109375" style="3" customWidth="1"/>
    <col min="5379" max="5379" width="7.109375" style="3" customWidth="1"/>
    <col min="5380" max="5380" width="6.5546875" style="3" customWidth="1"/>
    <col min="5381" max="5381" width="6.88671875" style="3" customWidth="1"/>
    <col min="5382" max="5382" width="6.33203125" style="3" customWidth="1"/>
    <col min="5383" max="5383" width="6.109375" style="3" customWidth="1"/>
    <col min="5384" max="5384" width="6" style="3" customWidth="1"/>
    <col min="5385" max="5386" width="4.88671875" style="3" customWidth="1"/>
    <col min="5387" max="5387" width="6.109375" style="3" customWidth="1"/>
    <col min="5388" max="5388" width="6.5546875" style="3" customWidth="1"/>
    <col min="5389" max="5389" width="6.6640625" style="3" customWidth="1"/>
    <col min="5390" max="5632" width="9.109375" style="3"/>
    <col min="5633" max="5633" width="49.5546875" style="3" customWidth="1"/>
    <col min="5634" max="5634" width="6.109375" style="3" customWidth="1"/>
    <col min="5635" max="5635" width="7.109375" style="3" customWidth="1"/>
    <col min="5636" max="5636" width="6.5546875" style="3" customWidth="1"/>
    <col min="5637" max="5637" width="6.88671875" style="3" customWidth="1"/>
    <col min="5638" max="5638" width="6.33203125" style="3" customWidth="1"/>
    <col min="5639" max="5639" width="6.109375" style="3" customWidth="1"/>
    <col min="5640" max="5640" width="6" style="3" customWidth="1"/>
    <col min="5641" max="5642" width="4.88671875" style="3" customWidth="1"/>
    <col min="5643" max="5643" width="6.109375" style="3" customWidth="1"/>
    <col min="5644" max="5644" width="6.5546875" style="3" customWidth="1"/>
    <col min="5645" max="5645" width="6.6640625" style="3" customWidth="1"/>
    <col min="5646" max="5888" width="9.109375" style="3"/>
    <col min="5889" max="5889" width="49.5546875" style="3" customWidth="1"/>
    <col min="5890" max="5890" width="6.109375" style="3" customWidth="1"/>
    <col min="5891" max="5891" width="7.109375" style="3" customWidth="1"/>
    <col min="5892" max="5892" width="6.5546875" style="3" customWidth="1"/>
    <col min="5893" max="5893" width="6.88671875" style="3" customWidth="1"/>
    <col min="5894" max="5894" width="6.33203125" style="3" customWidth="1"/>
    <col min="5895" max="5895" width="6.109375" style="3" customWidth="1"/>
    <col min="5896" max="5896" width="6" style="3" customWidth="1"/>
    <col min="5897" max="5898" width="4.88671875" style="3" customWidth="1"/>
    <col min="5899" max="5899" width="6.109375" style="3" customWidth="1"/>
    <col min="5900" max="5900" width="6.5546875" style="3" customWidth="1"/>
    <col min="5901" max="5901" width="6.6640625" style="3" customWidth="1"/>
    <col min="5902" max="6144" width="9.109375" style="3"/>
    <col min="6145" max="6145" width="49.5546875" style="3" customWidth="1"/>
    <col min="6146" max="6146" width="6.109375" style="3" customWidth="1"/>
    <col min="6147" max="6147" width="7.109375" style="3" customWidth="1"/>
    <col min="6148" max="6148" width="6.5546875" style="3" customWidth="1"/>
    <col min="6149" max="6149" width="6.88671875" style="3" customWidth="1"/>
    <col min="6150" max="6150" width="6.33203125" style="3" customWidth="1"/>
    <col min="6151" max="6151" width="6.109375" style="3" customWidth="1"/>
    <col min="6152" max="6152" width="6" style="3" customWidth="1"/>
    <col min="6153" max="6154" width="4.88671875" style="3" customWidth="1"/>
    <col min="6155" max="6155" width="6.109375" style="3" customWidth="1"/>
    <col min="6156" max="6156" width="6.5546875" style="3" customWidth="1"/>
    <col min="6157" max="6157" width="6.6640625" style="3" customWidth="1"/>
    <col min="6158" max="6400" width="9.109375" style="3"/>
    <col min="6401" max="6401" width="49.5546875" style="3" customWidth="1"/>
    <col min="6402" max="6402" width="6.109375" style="3" customWidth="1"/>
    <col min="6403" max="6403" width="7.109375" style="3" customWidth="1"/>
    <col min="6404" max="6404" width="6.5546875" style="3" customWidth="1"/>
    <col min="6405" max="6405" width="6.88671875" style="3" customWidth="1"/>
    <col min="6406" max="6406" width="6.33203125" style="3" customWidth="1"/>
    <col min="6407" max="6407" width="6.109375" style="3" customWidth="1"/>
    <col min="6408" max="6408" width="6" style="3" customWidth="1"/>
    <col min="6409" max="6410" width="4.88671875" style="3" customWidth="1"/>
    <col min="6411" max="6411" width="6.109375" style="3" customWidth="1"/>
    <col min="6412" max="6412" width="6.5546875" style="3" customWidth="1"/>
    <col min="6413" max="6413" width="6.6640625" style="3" customWidth="1"/>
    <col min="6414" max="6656" width="9.109375" style="3"/>
    <col min="6657" max="6657" width="49.5546875" style="3" customWidth="1"/>
    <col min="6658" max="6658" width="6.109375" style="3" customWidth="1"/>
    <col min="6659" max="6659" width="7.109375" style="3" customWidth="1"/>
    <col min="6660" max="6660" width="6.5546875" style="3" customWidth="1"/>
    <col min="6661" max="6661" width="6.88671875" style="3" customWidth="1"/>
    <col min="6662" max="6662" width="6.33203125" style="3" customWidth="1"/>
    <col min="6663" max="6663" width="6.109375" style="3" customWidth="1"/>
    <col min="6664" max="6664" width="6" style="3" customWidth="1"/>
    <col min="6665" max="6666" width="4.88671875" style="3" customWidth="1"/>
    <col min="6667" max="6667" width="6.109375" style="3" customWidth="1"/>
    <col min="6668" max="6668" width="6.5546875" style="3" customWidth="1"/>
    <col min="6669" max="6669" width="6.6640625" style="3" customWidth="1"/>
    <col min="6670" max="6912" width="9.109375" style="3"/>
    <col min="6913" max="6913" width="49.5546875" style="3" customWidth="1"/>
    <col min="6914" max="6914" width="6.109375" style="3" customWidth="1"/>
    <col min="6915" max="6915" width="7.109375" style="3" customWidth="1"/>
    <col min="6916" max="6916" width="6.5546875" style="3" customWidth="1"/>
    <col min="6917" max="6917" width="6.88671875" style="3" customWidth="1"/>
    <col min="6918" max="6918" width="6.33203125" style="3" customWidth="1"/>
    <col min="6919" max="6919" width="6.109375" style="3" customWidth="1"/>
    <col min="6920" max="6920" width="6" style="3" customWidth="1"/>
    <col min="6921" max="6922" width="4.88671875" style="3" customWidth="1"/>
    <col min="6923" max="6923" width="6.109375" style="3" customWidth="1"/>
    <col min="6924" max="6924" width="6.5546875" style="3" customWidth="1"/>
    <col min="6925" max="6925" width="6.6640625" style="3" customWidth="1"/>
    <col min="6926" max="7168" width="9.109375" style="3"/>
    <col min="7169" max="7169" width="49.5546875" style="3" customWidth="1"/>
    <col min="7170" max="7170" width="6.109375" style="3" customWidth="1"/>
    <col min="7171" max="7171" width="7.109375" style="3" customWidth="1"/>
    <col min="7172" max="7172" width="6.5546875" style="3" customWidth="1"/>
    <col min="7173" max="7173" width="6.88671875" style="3" customWidth="1"/>
    <col min="7174" max="7174" width="6.33203125" style="3" customWidth="1"/>
    <col min="7175" max="7175" width="6.109375" style="3" customWidth="1"/>
    <col min="7176" max="7176" width="6" style="3" customWidth="1"/>
    <col min="7177" max="7178" width="4.88671875" style="3" customWidth="1"/>
    <col min="7179" max="7179" width="6.109375" style="3" customWidth="1"/>
    <col min="7180" max="7180" width="6.5546875" style="3" customWidth="1"/>
    <col min="7181" max="7181" width="6.6640625" style="3" customWidth="1"/>
    <col min="7182" max="7424" width="9.109375" style="3"/>
    <col min="7425" max="7425" width="49.5546875" style="3" customWidth="1"/>
    <col min="7426" max="7426" width="6.109375" style="3" customWidth="1"/>
    <col min="7427" max="7427" width="7.109375" style="3" customWidth="1"/>
    <col min="7428" max="7428" width="6.5546875" style="3" customWidth="1"/>
    <col min="7429" max="7429" width="6.88671875" style="3" customWidth="1"/>
    <col min="7430" max="7430" width="6.33203125" style="3" customWidth="1"/>
    <col min="7431" max="7431" width="6.109375" style="3" customWidth="1"/>
    <col min="7432" max="7432" width="6" style="3" customWidth="1"/>
    <col min="7433" max="7434" width="4.88671875" style="3" customWidth="1"/>
    <col min="7435" max="7435" width="6.109375" style="3" customWidth="1"/>
    <col min="7436" max="7436" width="6.5546875" style="3" customWidth="1"/>
    <col min="7437" max="7437" width="6.6640625" style="3" customWidth="1"/>
    <col min="7438" max="7680" width="9.109375" style="3"/>
    <col min="7681" max="7681" width="49.5546875" style="3" customWidth="1"/>
    <col min="7682" max="7682" width="6.109375" style="3" customWidth="1"/>
    <col min="7683" max="7683" width="7.109375" style="3" customWidth="1"/>
    <col min="7684" max="7684" width="6.5546875" style="3" customWidth="1"/>
    <col min="7685" max="7685" width="6.88671875" style="3" customWidth="1"/>
    <col min="7686" max="7686" width="6.33203125" style="3" customWidth="1"/>
    <col min="7687" max="7687" width="6.109375" style="3" customWidth="1"/>
    <col min="7688" max="7688" width="6" style="3" customWidth="1"/>
    <col min="7689" max="7690" width="4.88671875" style="3" customWidth="1"/>
    <col min="7691" max="7691" width="6.109375" style="3" customWidth="1"/>
    <col min="7692" max="7692" width="6.5546875" style="3" customWidth="1"/>
    <col min="7693" max="7693" width="6.6640625" style="3" customWidth="1"/>
    <col min="7694" max="7936" width="9.109375" style="3"/>
    <col min="7937" max="7937" width="49.5546875" style="3" customWidth="1"/>
    <col min="7938" max="7938" width="6.109375" style="3" customWidth="1"/>
    <col min="7939" max="7939" width="7.109375" style="3" customWidth="1"/>
    <col min="7940" max="7940" width="6.5546875" style="3" customWidth="1"/>
    <col min="7941" max="7941" width="6.88671875" style="3" customWidth="1"/>
    <col min="7942" max="7942" width="6.33203125" style="3" customWidth="1"/>
    <col min="7943" max="7943" width="6.109375" style="3" customWidth="1"/>
    <col min="7944" max="7944" width="6" style="3" customWidth="1"/>
    <col min="7945" max="7946" width="4.88671875" style="3" customWidth="1"/>
    <col min="7947" max="7947" width="6.109375" style="3" customWidth="1"/>
    <col min="7948" max="7948" width="6.5546875" style="3" customWidth="1"/>
    <col min="7949" max="7949" width="6.6640625" style="3" customWidth="1"/>
    <col min="7950" max="8192" width="9.109375" style="3"/>
    <col min="8193" max="8193" width="49.5546875" style="3" customWidth="1"/>
    <col min="8194" max="8194" width="6.109375" style="3" customWidth="1"/>
    <col min="8195" max="8195" width="7.109375" style="3" customWidth="1"/>
    <col min="8196" max="8196" width="6.5546875" style="3" customWidth="1"/>
    <col min="8197" max="8197" width="6.88671875" style="3" customWidth="1"/>
    <col min="8198" max="8198" width="6.33203125" style="3" customWidth="1"/>
    <col min="8199" max="8199" width="6.109375" style="3" customWidth="1"/>
    <col min="8200" max="8200" width="6" style="3" customWidth="1"/>
    <col min="8201" max="8202" width="4.88671875" style="3" customWidth="1"/>
    <col min="8203" max="8203" width="6.109375" style="3" customWidth="1"/>
    <col min="8204" max="8204" width="6.5546875" style="3" customWidth="1"/>
    <col min="8205" max="8205" width="6.6640625" style="3" customWidth="1"/>
    <col min="8206" max="8448" width="9.109375" style="3"/>
    <col min="8449" max="8449" width="49.5546875" style="3" customWidth="1"/>
    <col min="8450" max="8450" width="6.109375" style="3" customWidth="1"/>
    <col min="8451" max="8451" width="7.109375" style="3" customWidth="1"/>
    <col min="8452" max="8452" width="6.5546875" style="3" customWidth="1"/>
    <col min="8453" max="8453" width="6.88671875" style="3" customWidth="1"/>
    <col min="8454" max="8454" width="6.33203125" style="3" customWidth="1"/>
    <col min="8455" max="8455" width="6.109375" style="3" customWidth="1"/>
    <col min="8456" max="8456" width="6" style="3" customWidth="1"/>
    <col min="8457" max="8458" width="4.88671875" style="3" customWidth="1"/>
    <col min="8459" max="8459" width="6.109375" style="3" customWidth="1"/>
    <col min="8460" max="8460" width="6.5546875" style="3" customWidth="1"/>
    <col min="8461" max="8461" width="6.6640625" style="3" customWidth="1"/>
    <col min="8462" max="8704" width="9.109375" style="3"/>
    <col min="8705" max="8705" width="49.5546875" style="3" customWidth="1"/>
    <col min="8706" max="8706" width="6.109375" style="3" customWidth="1"/>
    <col min="8707" max="8707" width="7.109375" style="3" customWidth="1"/>
    <col min="8708" max="8708" width="6.5546875" style="3" customWidth="1"/>
    <col min="8709" max="8709" width="6.88671875" style="3" customWidth="1"/>
    <col min="8710" max="8710" width="6.33203125" style="3" customWidth="1"/>
    <col min="8711" max="8711" width="6.109375" style="3" customWidth="1"/>
    <col min="8712" max="8712" width="6" style="3" customWidth="1"/>
    <col min="8713" max="8714" width="4.88671875" style="3" customWidth="1"/>
    <col min="8715" max="8715" width="6.109375" style="3" customWidth="1"/>
    <col min="8716" max="8716" width="6.5546875" style="3" customWidth="1"/>
    <col min="8717" max="8717" width="6.6640625" style="3" customWidth="1"/>
    <col min="8718" max="8960" width="9.109375" style="3"/>
    <col min="8961" max="8961" width="49.5546875" style="3" customWidth="1"/>
    <col min="8962" max="8962" width="6.109375" style="3" customWidth="1"/>
    <col min="8963" max="8963" width="7.109375" style="3" customWidth="1"/>
    <col min="8964" max="8964" width="6.5546875" style="3" customWidth="1"/>
    <col min="8965" max="8965" width="6.88671875" style="3" customWidth="1"/>
    <col min="8966" max="8966" width="6.33203125" style="3" customWidth="1"/>
    <col min="8967" max="8967" width="6.109375" style="3" customWidth="1"/>
    <col min="8968" max="8968" width="6" style="3" customWidth="1"/>
    <col min="8969" max="8970" width="4.88671875" style="3" customWidth="1"/>
    <col min="8971" max="8971" width="6.109375" style="3" customWidth="1"/>
    <col min="8972" max="8972" width="6.5546875" style="3" customWidth="1"/>
    <col min="8973" max="8973" width="6.6640625" style="3" customWidth="1"/>
    <col min="8974" max="9216" width="9.109375" style="3"/>
    <col min="9217" max="9217" width="49.5546875" style="3" customWidth="1"/>
    <col min="9218" max="9218" width="6.109375" style="3" customWidth="1"/>
    <col min="9219" max="9219" width="7.109375" style="3" customWidth="1"/>
    <col min="9220" max="9220" width="6.5546875" style="3" customWidth="1"/>
    <col min="9221" max="9221" width="6.88671875" style="3" customWidth="1"/>
    <col min="9222" max="9222" width="6.33203125" style="3" customWidth="1"/>
    <col min="9223" max="9223" width="6.109375" style="3" customWidth="1"/>
    <col min="9224" max="9224" width="6" style="3" customWidth="1"/>
    <col min="9225" max="9226" width="4.88671875" style="3" customWidth="1"/>
    <col min="9227" max="9227" width="6.109375" style="3" customWidth="1"/>
    <col min="9228" max="9228" width="6.5546875" style="3" customWidth="1"/>
    <col min="9229" max="9229" width="6.6640625" style="3" customWidth="1"/>
    <col min="9230" max="9472" width="9.109375" style="3"/>
    <col min="9473" max="9473" width="49.5546875" style="3" customWidth="1"/>
    <col min="9474" max="9474" width="6.109375" style="3" customWidth="1"/>
    <col min="9475" max="9475" width="7.109375" style="3" customWidth="1"/>
    <col min="9476" max="9476" width="6.5546875" style="3" customWidth="1"/>
    <col min="9477" max="9477" width="6.88671875" style="3" customWidth="1"/>
    <col min="9478" max="9478" width="6.33203125" style="3" customWidth="1"/>
    <col min="9479" max="9479" width="6.109375" style="3" customWidth="1"/>
    <col min="9480" max="9480" width="6" style="3" customWidth="1"/>
    <col min="9481" max="9482" width="4.88671875" style="3" customWidth="1"/>
    <col min="9483" max="9483" width="6.109375" style="3" customWidth="1"/>
    <col min="9484" max="9484" width="6.5546875" style="3" customWidth="1"/>
    <col min="9485" max="9485" width="6.6640625" style="3" customWidth="1"/>
    <col min="9486" max="9728" width="9.109375" style="3"/>
    <col min="9729" max="9729" width="49.5546875" style="3" customWidth="1"/>
    <col min="9730" max="9730" width="6.109375" style="3" customWidth="1"/>
    <col min="9731" max="9731" width="7.109375" style="3" customWidth="1"/>
    <col min="9732" max="9732" width="6.5546875" style="3" customWidth="1"/>
    <col min="9733" max="9733" width="6.88671875" style="3" customWidth="1"/>
    <col min="9734" max="9734" width="6.33203125" style="3" customWidth="1"/>
    <col min="9735" max="9735" width="6.109375" style="3" customWidth="1"/>
    <col min="9736" max="9736" width="6" style="3" customWidth="1"/>
    <col min="9737" max="9738" width="4.88671875" style="3" customWidth="1"/>
    <col min="9739" max="9739" width="6.109375" style="3" customWidth="1"/>
    <col min="9740" max="9740" width="6.5546875" style="3" customWidth="1"/>
    <col min="9741" max="9741" width="6.6640625" style="3" customWidth="1"/>
    <col min="9742" max="9984" width="9.109375" style="3"/>
    <col min="9985" max="9985" width="49.5546875" style="3" customWidth="1"/>
    <col min="9986" max="9986" width="6.109375" style="3" customWidth="1"/>
    <col min="9987" max="9987" width="7.109375" style="3" customWidth="1"/>
    <col min="9988" max="9988" width="6.5546875" style="3" customWidth="1"/>
    <col min="9989" max="9989" width="6.88671875" style="3" customWidth="1"/>
    <col min="9990" max="9990" width="6.33203125" style="3" customWidth="1"/>
    <col min="9991" max="9991" width="6.109375" style="3" customWidth="1"/>
    <col min="9992" max="9992" width="6" style="3" customWidth="1"/>
    <col min="9993" max="9994" width="4.88671875" style="3" customWidth="1"/>
    <col min="9995" max="9995" width="6.109375" style="3" customWidth="1"/>
    <col min="9996" max="9996" width="6.5546875" style="3" customWidth="1"/>
    <col min="9997" max="9997" width="6.6640625" style="3" customWidth="1"/>
    <col min="9998" max="10240" width="9.109375" style="3"/>
    <col min="10241" max="10241" width="49.5546875" style="3" customWidth="1"/>
    <col min="10242" max="10242" width="6.109375" style="3" customWidth="1"/>
    <col min="10243" max="10243" width="7.109375" style="3" customWidth="1"/>
    <col min="10244" max="10244" width="6.5546875" style="3" customWidth="1"/>
    <col min="10245" max="10245" width="6.88671875" style="3" customWidth="1"/>
    <col min="10246" max="10246" width="6.33203125" style="3" customWidth="1"/>
    <col min="10247" max="10247" width="6.109375" style="3" customWidth="1"/>
    <col min="10248" max="10248" width="6" style="3" customWidth="1"/>
    <col min="10249" max="10250" width="4.88671875" style="3" customWidth="1"/>
    <col min="10251" max="10251" width="6.109375" style="3" customWidth="1"/>
    <col min="10252" max="10252" width="6.5546875" style="3" customWidth="1"/>
    <col min="10253" max="10253" width="6.6640625" style="3" customWidth="1"/>
    <col min="10254" max="10496" width="9.109375" style="3"/>
    <col min="10497" max="10497" width="49.5546875" style="3" customWidth="1"/>
    <col min="10498" max="10498" width="6.109375" style="3" customWidth="1"/>
    <col min="10499" max="10499" width="7.109375" style="3" customWidth="1"/>
    <col min="10500" max="10500" width="6.5546875" style="3" customWidth="1"/>
    <col min="10501" max="10501" width="6.88671875" style="3" customWidth="1"/>
    <col min="10502" max="10502" width="6.33203125" style="3" customWidth="1"/>
    <col min="10503" max="10503" width="6.109375" style="3" customWidth="1"/>
    <col min="10504" max="10504" width="6" style="3" customWidth="1"/>
    <col min="10505" max="10506" width="4.88671875" style="3" customWidth="1"/>
    <col min="10507" max="10507" width="6.109375" style="3" customWidth="1"/>
    <col min="10508" max="10508" width="6.5546875" style="3" customWidth="1"/>
    <col min="10509" max="10509" width="6.6640625" style="3" customWidth="1"/>
    <col min="10510" max="10752" width="9.109375" style="3"/>
    <col min="10753" max="10753" width="49.5546875" style="3" customWidth="1"/>
    <col min="10754" max="10754" width="6.109375" style="3" customWidth="1"/>
    <col min="10755" max="10755" width="7.109375" style="3" customWidth="1"/>
    <col min="10756" max="10756" width="6.5546875" style="3" customWidth="1"/>
    <col min="10757" max="10757" width="6.88671875" style="3" customWidth="1"/>
    <col min="10758" max="10758" width="6.33203125" style="3" customWidth="1"/>
    <col min="10759" max="10759" width="6.109375" style="3" customWidth="1"/>
    <col min="10760" max="10760" width="6" style="3" customWidth="1"/>
    <col min="10761" max="10762" width="4.88671875" style="3" customWidth="1"/>
    <col min="10763" max="10763" width="6.109375" style="3" customWidth="1"/>
    <col min="10764" max="10764" width="6.5546875" style="3" customWidth="1"/>
    <col min="10765" max="10765" width="6.6640625" style="3" customWidth="1"/>
    <col min="10766" max="11008" width="9.109375" style="3"/>
    <col min="11009" max="11009" width="49.5546875" style="3" customWidth="1"/>
    <col min="11010" max="11010" width="6.109375" style="3" customWidth="1"/>
    <col min="11011" max="11011" width="7.109375" style="3" customWidth="1"/>
    <col min="11012" max="11012" width="6.5546875" style="3" customWidth="1"/>
    <col min="11013" max="11013" width="6.88671875" style="3" customWidth="1"/>
    <col min="11014" max="11014" width="6.33203125" style="3" customWidth="1"/>
    <col min="11015" max="11015" width="6.109375" style="3" customWidth="1"/>
    <col min="11016" max="11016" width="6" style="3" customWidth="1"/>
    <col min="11017" max="11018" width="4.88671875" style="3" customWidth="1"/>
    <col min="11019" max="11019" width="6.109375" style="3" customWidth="1"/>
    <col min="11020" max="11020" width="6.5546875" style="3" customWidth="1"/>
    <col min="11021" max="11021" width="6.6640625" style="3" customWidth="1"/>
    <col min="11022" max="11264" width="9.109375" style="3"/>
    <col min="11265" max="11265" width="49.5546875" style="3" customWidth="1"/>
    <col min="11266" max="11266" width="6.109375" style="3" customWidth="1"/>
    <col min="11267" max="11267" width="7.109375" style="3" customWidth="1"/>
    <col min="11268" max="11268" width="6.5546875" style="3" customWidth="1"/>
    <col min="11269" max="11269" width="6.88671875" style="3" customWidth="1"/>
    <col min="11270" max="11270" width="6.33203125" style="3" customWidth="1"/>
    <col min="11271" max="11271" width="6.109375" style="3" customWidth="1"/>
    <col min="11272" max="11272" width="6" style="3" customWidth="1"/>
    <col min="11273" max="11274" width="4.88671875" style="3" customWidth="1"/>
    <col min="11275" max="11275" width="6.109375" style="3" customWidth="1"/>
    <col min="11276" max="11276" width="6.5546875" style="3" customWidth="1"/>
    <col min="11277" max="11277" width="6.6640625" style="3" customWidth="1"/>
    <col min="11278" max="11520" width="9.109375" style="3"/>
    <col min="11521" max="11521" width="49.5546875" style="3" customWidth="1"/>
    <col min="11522" max="11522" width="6.109375" style="3" customWidth="1"/>
    <col min="11523" max="11523" width="7.109375" style="3" customWidth="1"/>
    <col min="11524" max="11524" width="6.5546875" style="3" customWidth="1"/>
    <col min="11525" max="11525" width="6.88671875" style="3" customWidth="1"/>
    <col min="11526" max="11526" width="6.33203125" style="3" customWidth="1"/>
    <col min="11527" max="11527" width="6.109375" style="3" customWidth="1"/>
    <col min="11528" max="11528" width="6" style="3" customWidth="1"/>
    <col min="11529" max="11530" width="4.88671875" style="3" customWidth="1"/>
    <col min="11531" max="11531" width="6.109375" style="3" customWidth="1"/>
    <col min="11532" max="11532" width="6.5546875" style="3" customWidth="1"/>
    <col min="11533" max="11533" width="6.6640625" style="3" customWidth="1"/>
    <col min="11534" max="11776" width="9.109375" style="3"/>
    <col min="11777" max="11777" width="49.5546875" style="3" customWidth="1"/>
    <col min="11778" max="11778" width="6.109375" style="3" customWidth="1"/>
    <col min="11779" max="11779" width="7.109375" style="3" customWidth="1"/>
    <col min="11780" max="11780" width="6.5546875" style="3" customWidth="1"/>
    <col min="11781" max="11781" width="6.88671875" style="3" customWidth="1"/>
    <col min="11782" max="11782" width="6.33203125" style="3" customWidth="1"/>
    <col min="11783" max="11783" width="6.109375" style="3" customWidth="1"/>
    <col min="11784" max="11784" width="6" style="3" customWidth="1"/>
    <col min="11785" max="11786" width="4.88671875" style="3" customWidth="1"/>
    <col min="11787" max="11787" width="6.109375" style="3" customWidth="1"/>
    <col min="11788" max="11788" width="6.5546875" style="3" customWidth="1"/>
    <col min="11789" max="11789" width="6.6640625" style="3" customWidth="1"/>
    <col min="11790" max="12032" width="9.109375" style="3"/>
    <col min="12033" max="12033" width="49.5546875" style="3" customWidth="1"/>
    <col min="12034" max="12034" width="6.109375" style="3" customWidth="1"/>
    <col min="12035" max="12035" width="7.109375" style="3" customWidth="1"/>
    <col min="12036" max="12036" width="6.5546875" style="3" customWidth="1"/>
    <col min="12037" max="12037" width="6.88671875" style="3" customWidth="1"/>
    <col min="12038" max="12038" width="6.33203125" style="3" customWidth="1"/>
    <col min="12039" max="12039" width="6.109375" style="3" customWidth="1"/>
    <col min="12040" max="12040" width="6" style="3" customWidth="1"/>
    <col min="12041" max="12042" width="4.88671875" style="3" customWidth="1"/>
    <col min="12043" max="12043" width="6.109375" style="3" customWidth="1"/>
    <col min="12044" max="12044" width="6.5546875" style="3" customWidth="1"/>
    <col min="12045" max="12045" width="6.6640625" style="3" customWidth="1"/>
    <col min="12046" max="12288" width="9.109375" style="3"/>
    <col min="12289" max="12289" width="49.5546875" style="3" customWidth="1"/>
    <col min="12290" max="12290" width="6.109375" style="3" customWidth="1"/>
    <col min="12291" max="12291" width="7.109375" style="3" customWidth="1"/>
    <col min="12292" max="12292" width="6.5546875" style="3" customWidth="1"/>
    <col min="12293" max="12293" width="6.88671875" style="3" customWidth="1"/>
    <col min="12294" max="12294" width="6.33203125" style="3" customWidth="1"/>
    <col min="12295" max="12295" width="6.109375" style="3" customWidth="1"/>
    <col min="12296" max="12296" width="6" style="3" customWidth="1"/>
    <col min="12297" max="12298" width="4.88671875" style="3" customWidth="1"/>
    <col min="12299" max="12299" width="6.109375" style="3" customWidth="1"/>
    <col min="12300" max="12300" width="6.5546875" style="3" customWidth="1"/>
    <col min="12301" max="12301" width="6.6640625" style="3" customWidth="1"/>
    <col min="12302" max="12544" width="9.109375" style="3"/>
    <col min="12545" max="12545" width="49.5546875" style="3" customWidth="1"/>
    <col min="12546" max="12546" width="6.109375" style="3" customWidth="1"/>
    <col min="12547" max="12547" width="7.109375" style="3" customWidth="1"/>
    <col min="12548" max="12548" width="6.5546875" style="3" customWidth="1"/>
    <col min="12549" max="12549" width="6.88671875" style="3" customWidth="1"/>
    <col min="12550" max="12550" width="6.33203125" style="3" customWidth="1"/>
    <col min="12551" max="12551" width="6.109375" style="3" customWidth="1"/>
    <col min="12552" max="12552" width="6" style="3" customWidth="1"/>
    <col min="12553" max="12554" width="4.88671875" style="3" customWidth="1"/>
    <col min="12555" max="12555" width="6.109375" style="3" customWidth="1"/>
    <col min="12556" max="12556" width="6.5546875" style="3" customWidth="1"/>
    <col min="12557" max="12557" width="6.6640625" style="3" customWidth="1"/>
    <col min="12558" max="12800" width="9.109375" style="3"/>
    <col min="12801" max="12801" width="49.5546875" style="3" customWidth="1"/>
    <col min="12802" max="12802" width="6.109375" style="3" customWidth="1"/>
    <col min="12803" max="12803" width="7.109375" style="3" customWidth="1"/>
    <col min="12804" max="12804" width="6.5546875" style="3" customWidth="1"/>
    <col min="12805" max="12805" width="6.88671875" style="3" customWidth="1"/>
    <col min="12806" max="12806" width="6.33203125" style="3" customWidth="1"/>
    <col min="12807" max="12807" width="6.109375" style="3" customWidth="1"/>
    <col min="12808" max="12808" width="6" style="3" customWidth="1"/>
    <col min="12809" max="12810" width="4.88671875" style="3" customWidth="1"/>
    <col min="12811" max="12811" width="6.109375" style="3" customWidth="1"/>
    <col min="12812" max="12812" width="6.5546875" style="3" customWidth="1"/>
    <col min="12813" max="12813" width="6.6640625" style="3" customWidth="1"/>
    <col min="12814" max="13056" width="9.109375" style="3"/>
    <col min="13057" max="13057" width="49.5546875" style="3" customWidth="1"/>
    <col min="13058" max="13058" width="6.109375" style="3" customWidth="1"/>
    <col min="13059" max="13059" width="7.109375" style="3" customWidth="1"/>
    <col min="13060" max="13060" width="6.5546875" style="3" customWidth="1"/>
    <col min="13061" max="13061" width="6.88671875" style="3" customWidth="1"/>
    <col min="13062" max="13062" width="6.33203125" style="3" customWidth="1"/>
    <col min="13063" max="13063" width="6.109375" style="3" customWidth="1"/>
    <col min="13064" max="13064" width="6" style="3" customWidth="1"/>
    <col min="13065" max="13066" width="4.88671875" style="3" customWidth="1"/>
    <col min="13067" max="13067" width="6.109375" style="3" customWidth="1"/>
    <col min="13068" max="13068" width="6.5546875" style="3" customWidth="1"/>
    <col min="13069" max="13069" width="6.6640625" style="3" customWidth="1"/>
    <col min="13070" max="13312" width="9.109375" style="3"/>
    <col min="13313" max="13313" width="49.5546875" style="3" customWidth="1"/>
    <col min="13314" max="13314" width="6.109375" style="3" customWidth="1"/>
    <col min="13315" max="13315" width="7.109375" style="3" customWidth="1"/>
    <col min="13316" max="13316" width="6.5546875" style="3" customWidth="1"/>
    <col min="13317" max="13317" width="6.88671875" style="3" customWidth="1"/>
    <col min="13318" max="13318" width="6.33203125" style="3" customWidth="1"/>
    <col min="13319" max="13319" width="6.109375" style="3" customWidth="1"/>
    <col min="13320" max="13320" width="6" style="3" customWidth="1"/>
    <col min="13321" max="13322" width="4.88671875" style="3" customWidth="1"/>
    <col min="13323" max="13323" width="6.109375" style="3" customWidth="1"/>
    <col min="13324" max="13324" width="6.5546875" style="3" customWidth="1"/>
    <col min="13325" max="13325" width="6.6640625" style="3" customWidth="1"/>
    <col min="13326" max="13568" width="9.109375" style="3"/>
    <col min="13569" max="13569" width="49.5546875" style="3" customWidth="1"/>
    <col min="13570" max="13570" width="6.109375" style="3" customWidth="1"/>
    <col min="13571" max="13571" width="7.109375" style="3" customWidth="1"/>
    <col min="13572" max="13572" width="6.5546875" style="3" customWidth="1"/>
    <col min="13573" max="13573" width="6.88671875" style="3" customWidth="1"/>
    <col min="13574" max="13574" width="6.33203125" style="3" customWidth="1"/>
    <col min="13575" max="13575" width="6.109375" style="3" customWidth="1"/>
    <col min="13576" max="13576" width="6" style="3" customWidth="1"/>
    <col min="13577" max="13578" width="4.88671875" style="3" customWidth="1"/>
    <col min="13579" max="13579" width="6.109375" style="3" customWidth="1"/>
    <col min="13580" max="13580" width="6.5546875" style="3" customWidth="1"/>
    <col min="13581" max="13581" width="6.6640625" style="3" customWidth="1"/>
    <col min="13582" max="13824" width="9.109375" style="3"/>
    <col min="13825" max="13825" width="49.5546875" style="3" customWidth="1"/>
    <col min="13826" max="13826" width="6.109375" style="3" customWidth="1"/>
    <col min="13827" max="13827" width="7.109375" style="3" customWidth="1"/>
    <col min="13828" max="13828" width="6.5546875" style="3" customWidth="1"/>
    <col min="13829" max="13829" width="6.88671875" style="3" customWidth="1"/>
    <col min="13830" max="13830" width="6.33203125" style="3" customWidth="1"/>
    <col min="13831" max="13831" width="6.109375" style="3" customWidth="1"/>
    <col min="13832" max="13832" width="6" style="3" customWidth="1"/>
    <col min="13833" max="13834" width="4.88671875" style="3" customWidth="1"/>
    <col min="13835" max="13835" width="6.109375" style="3" customWidth="1"/>
    <col min="13836" max="13836" width="6.5546875" style="3" customWidth="1"/>
    <col min="13837" max="13837" width="6.6640625" style="3" customWidth="1"/>
    <col min="13838" max="14080" width="9.109375" style="3"/>
    <col min="14081" max="14081" width="49.5546875" style="3" customWidth="1"/>
    <col min="14082" max="14082" width="6.109375" style="3" customWidth="1"/>
    <col min="14083" max="14083" width="7.109375" style="3" customWidth="1"/>
    <col min="14084" max="14084" width="6.5546875" style="3" customWidth="1"/>
    <col min="14085" max="14085" width="6.88671875" style="3" customWidth="1"/>
    <col min="14086" max="14086" width="6.33203125" style="3" customWidth="1"/>
    <col min="14087" max="14087" width="6.109375" style="3" customWidth="1"/>
    <col min="14088" max="14088" width="6" style="3" customWidth="1"/>
    <col min="14089" max="14090" width="4.88671875" style="3" customWidth="1"/>
    <col min="14091" max="14091" width="6.109375" style="3" customWidth="1"/>
    <col min="14092" max="14092" width="6.5546875" style="3" customWidth="1"/>
    <col min="14093" max="14093" width="6.6640625" style="3" customWidth="1"/>
    <col min="14094" max="14336" width="9.109375" style="3"/>
    <col min="14337" max="14337" width="49.5546875" style="3" customWidth="1"/>
    <col min="14338" max="14338" width="6.109375" style="3" customWidth="1"/>
    <col min="14339" max="14339" width="7.109375" style="3" customWidth="1"/>
    <col min="14340" max="14340" width="6.5546875" style="3" customWidth="1"/>
    <col min="14341" max="14341" width="6.88671875" style="3" customWidth="1"/>
    <col min="14342" max="14342" width="6.33203125" style="3" customWidth="1"/>
    <col min="14343" max="14343" width="6.109375" style="3" customWidth="1"/>
    <col min="14344" max="14344" width="6" style="3" customWidth="1"/>
    <col min="14345" max="14346" width="4.88671875" style="3" customWidth="1"/>
    <col min="14347" max="14347" width="6.109375" style="3" customWidth="1"/>
    <col min="14348" max="14348" width="6.5546875" style="3" customWidth="1"/>
    <col min="14349" max="14349" width="6.6640625" style="3" customWidth="1"/>
    <col min="14350" max="14592" width="9.109375" style="3"/>
    <col min="14593" max="14593" width="49.5546875" style="3" customWidth="1"/>
    <col min="14594" max="14594" width="6.109375" style="3" customWidth="1"/>
    <col min="14595" max="14595" width="7.109375" style="3" customWidth="1"/>
    <col min="14596" max="14596" width="6.5546875" style="3" customWidth="1"/>
    <col min="14597" max="14597" width="6.88671875" style="3" customWidth="1"/>
    <col min="14598" max="14598" width="6.33203125" style="3" customWidth="1"/>
    <col min="14599" max="14599" width="6.109375" style="3" customWidth="1"/>
    <col min="14600" max="14600" width="6" style="3" customWidth="1"/>
    <col min="14601" max="14602" width="4.88671875" style="3" customWidth="1"/>
    <col min="14603" max="14603" width="6.109375" style="3" customWidth="1"/>
    <col min="14604" max="14604" width="6.5546875" style="3" customWidth="1"/>
    <col min="14605" max="14605" width="6.6640625" style="3" customWidth="1"/>
    <col min="14606" max="14848" width="9.109375" style="3"/>
    <col min="14849" max="14849" width="49.5546875" style="3" customWidth="1"/>
    <col min="14850" max="14850" width="6.109375" style="3" customWidth="1"/>
    <col min="14851" max="14851" width="7.109375" style="3" customWidth="1"/>
    <col min="14852" max="14852" width="6.5546875" style="3" customWidth="1"/>
    <col min="14853" max="14853" width="6.88671875" style="3" customWidth="1"/>
    <col min="14854" max="14854" width="6.33203125" style="3" customWidth="1"/>
    <col min="14855" max="14855" width="6.109375" style="3" customWidth="1"/>
    <col min="14856" max="14856" width="6" style="3" customWidth="1"/>
    <col min="14857" max="14858" width="4.88671875" style="3" customWidth="1"/>
    <col min="14859" max="14859" width="6.109375" style="3" customWidth="1"/>
    <col min="14860" max="14860" width="6.5546875" style="3" customWidth="1"/>
    <col min="14861" max="14861" width="6.6640625" style="3" customWidth="1"/>
    <col min="14862" max="15104" width="9.109375" style="3"/>
    <col min="15105" max="15105" width="49.5546875" style="3" customWidth="1"/>
    <col min="15106" max="15106" width="6.109375" style="3" customWidth="1"/>
    <col min="15107" max="15107" width="7.109375" style="3" customWidth="1"/>
    <col min="15108" max="15108" width="6.5546875" style="3" customWidth="1"/>
    <col min="15109" max="15109" width="6.88671875" style="3" customWidth="1"/>
    <col min="15110" max="15110" width="6.33203125" style="3" customWidth="1"/>
    <col min="15111" max="15111" width="6.109375" style="3" customWidth="1"/>
    <col min="15112" max="15112" width="6" style="3" customWidth="1"/>
    <col min="15113" max="15114" width="4.88671875" style="3" customWidth="1"/>
    <col min="15115" max="15115" width="6.109375" style="3" customWidth="1"/>
    <col min="15116" max="15116" width="6.5546875" style="3" customWidth="1"/>
    <col min="15117" max="15117" width="6.6640625" style="3" customWidth="1"/>
    <col min="15118" max="15360" width="9.109375" style="3"/>
    <col min="15361" max="15361" width="49.5546875" style="3" customWidth="1"/>
    <col min="15362" max="15362" width="6.109375" style="3" customWidth="1"/>
    <col min="15363" max="15363" width="7.109375" style="3" customWidth="1"/>
    <col min="15364" max="15364" width="6.5546875" style="3" customWidth="1"/>
    <col min="15365" max="15365" width="6.88671875" style="3" customWidth="1"/>
    <col min="15366" max="15366" width="6.33203125" style="3" customWidth="1"/>
    <col min="15367" max="15367" width="6.109375" style="3" customWidth="1"/>
    <col min="15368" max="15368" width="6" style="3" customWidth="1"/>
    <col min="15369" max="15370" width="4.88671875" style="3" customWidth="1"/>
    <col min="15371" max="15371" width="6.109375" style="3" customWidth="1"/>
    <col min="15372" max="15372" width="6.5546875" style="3" customWidth="1"/>
    <col min="15373" max="15373" width="6.6640625" style="3" customWidth="1"/>
    <col min="15374" max="15616" width="9.109375" style="3"/>
    <col min="15617" max="15617" width="49.5546875" style="3" customWidth="1"/>
    <col min="15618" max="15618" width="6.109375" style="3" customWidth="1"/>
    <col min="15619" max="15619" width="7.109375" style="3" customWidth="1"/>
    <col min="15620" max="15620" width="6.5546875" style="3" customWidth="1"/>
    <col min="15621" max="15621" width="6.88671875" style="3" customWidth="1"/>
    <col min="15622" max="15622" width="6.33203125" style="3" customWidth="1"/>
    <col min="15623" max="15623" width="6.109375" style="3" customWidth="1"/>
    <col min="15624" max="15624" width="6" style="3" customWidth="1"/>
    <col min="15625" max="15626" width="4.88671875" style="3" customWidth="1"/>
    <col min="15627" max="15627" width="6.109375" style="3" customWidth="1"/>
    <col min="15628" max="15628" width="6.5546875" style="3" customWidth="1"/>
    <col min="15629" max="15629" width="6.6640625" style="3" customWidth="1"/>
    <col min="15630" max="15872" width="9.109375" style="3"/>
    <col min="15873" max="15873" width="49.5546875" style="3" customWidth="1"/>
    <col min="15874" max="15874" width="6.109375" style="3" customWidth="1"/>
    <col min="15875" max="15875" width="7.109375" style="3" customWidth="1"/>
    <col min="15876" max="15876" width="6.5546875" style="3" customWidth="1"/>
    <col min="15877" max="15877" width="6.88671875" style="3" customWidth="1"/>
    <col min="15878" max="15878" width="6.33203125" style="3" customWidth="1"/>
    <col min="15879" max="15879" width="6.109375" style="3" customWidth="1"/>
    <col min="15880" max="15880" width="6" style="3" customWidth="1"/>
    <col min="15881" max="15882" width="4.88671875" style="3" customWidth="1"/>
    <col min="15883" max="15883" width="6.109375" style="3" customWidth="1"/>
    <col min="15884" max="15884" width="6.5546875" style="3" customWidth="1"/>
    <col min="15885" max="15885" width="6.6640625" style="3" customWidth="1"/>
    <col min="15886" max="16128" width="9.109375" style="3"/>
    <col min="16129" max="16129" width="49.5546875" style="3" customWidth="1"/>
    <col min="16130" max="16130" width="6.109375" style="3" customWidth="1"/>
    <col min="16131" max="16131" width="7.109375" style="3" customWidth="1"/>
    <col min="16132" max="16132" width="6.5546875" style="3" customWidth="1"/>
    <col min="16133" max="16133" width="6.88671875" style="3" customWidth="1"/>
    <col min="16134" max="16134" width="6.33203125" style="3" customWidth="1"/>
    <col min="16135" max="16135" width="6.109375" style="3" customWidth="1"/>
    <col min="16136" max="16136" width="6" style="3" customWidth="1"/>
    <col min="16137" max="16138" width="4.88671875" style="3" customWidth="1"/>
    <col min="16139" max="16139" width="6.109375" style="3" customWidth="1"/>
    <col min="16140" max="16140" width="6.5546875" style="3" customWidth="1"/>
    <col min="16141" max="16141" width="6.6640625" style="3" customWidth="1"/>
    <col min="16142" max="16384" width="9.109375" style="3"/>
  </cols>
  <sheetData>
    <row r="1" spans="1:5" ht="15.6" x14ac:dyDescent="0.3">
      <c r="A1" s="1" t="s">
        <v>139</v>
      </c>
      <c r="B1"/>
      <c r="C1"/>
      <c r="D1"/>
      <c r="E1" s="21"/>
    </row>
    <row r="2" spans="1:5" ht="15.6" x14ac:dyDescent="0.3">
      <c r="A2" s="1" t="s">
        <v>140</v>
      </c>
      <c r="B2"/>
      <c r="C2"/>
      <c r="D2"/>
      <c r="E2" s="21"/>
    </row>
    <row r="3" spans="1:5" ht="15.6" x14ac:dyDescent="0.3">
      <c r="A3" s="1" t="s">
        <v>141</v>
      </c>
      <c r="B3"/>
      <c r="C3"/>
      <c r="D3"/>
      <c r="E3" s="21"/>
    </row>
    <row r="4" spans="1:5" ht="15.6" x14ac:dyDescent="0.3">
      <c r="A4" s="1" t="s">
        <v>142</v>
      </c>
      <c r="B4"/>
      <c r="C4"/>
      <c r="D4"/>
      <c r="E4" s="21"/>
    </row>
    <row r="5" spans="1:5" ht="15.6" x14ac:dyDescent="0.3">
      <c r="A5" s="1" t="s">
        <v>143</v>
      </c>
      <c r="B5"/>
      <c r="C5"/>
      <c r="D5"/>
      <c r="E5" s="21"/>
    </row>
    <row r="6" spans="1:5" ht="15.6" x14ac:dyDescent="0.3">
      <c r="A6" s="1" t="s">
        <v>144</v>
      </c>
      <c r="B6"/>
      <c r="C6"/>
      <c r="D6"/>
      <c r="E6" s="21"/>
    </row>
    <row r="7" spans="1:5" ht="15.6" x14ac:dyDescent="0.3">
      <c r="A7" s="1" t="s">
        <v>145</v>
      </c>
      <c r="B7"/>
      <c r="C7"/>
      <c r="D7"/>
      <c r="E7" s="21"/>
    </row>
    <row r="8" spans="1:5" x14ac:dyDescent="0.3">
      <c r="A8" s="1" t="s">
        <v>146</v>
      </c>
      <c r="B8" s="16"/>
      <c r="C8" s="16"/>
      <c r="D8" s="16"/>
    </row>
    <row r="9" spans="1:5" x14ac:dyDescent="0.3">
      <c r="A9" s="1" t="s">
        <v>147</v>
      </c>
      <c r="B9" s="16"/>
      <c r="C9" s="16"/>
      <c r="D9" s="16"/>
    </row>
    <row r="10" spans="1:5" x14ac:dyDescent="0.3">
      <c r="A10" s="1"/>
      <c r="B10" s="16"/>
      <c r="C10" s="16"/>
      <c r="D10" s="16"/>
    </row>
    <row r="11" spans="1:5" x14ac:dyDescent="0.3">
      <c r="A11" s="4" t="s">
        <v>148</v>
      </c>
      <c r="B11" s="16"/>
      <c r="C11" s="16"/>
      <c r="D11" s="16"/>
    </row>
    <row r="12" spans="1:5" x14ac:dyDescent="0.3">
      <c r="A12" s="4" t="s">
        <v>149</v>
      </c>
      <c r="B12"/>
      <c r="C12"/>
      <c r="D12"/>
      <c r="E12" s="22"/>
    </row>
    <row r="13" spans="1:5" x14ac:dyDescent="0.3">
      <c r="A13" s="4" t="s">
        <v>150</v>
      </c>
      <c r="B13"/>
      <c r="C13"/>
      <c r="D13"/>
      <c r="E13" s="22"/>
    </row>
    <row r="14" spans="1:5" ht="15.6" x14ac:dyDescent="0.3">
      <c r="A14" s="6" t="s">
        <v>151</v>
      </c>
      <c r="B14">
        <v>0.5</v>
      </c>
      <c r="C14"/>
      <c r="D14"/>
      <c r="E14" s="21"/>
    </row>
    <row r="15" spans="1:5" ht="15.6" x14ac:dyDescent="0.3">
      <c r="A15" s="6" t="s">
        <v>152</v>
      </c>
      <c r="B15">
        <f>2/10</f>
        <v>0.2</v>
      </c>
      <c r="C15"/>
      <c r="D15"/>
      <c r="E15" s="21"/>
    </row>
    <row r="16" spans="1:5" ht="16.2" x14ac:dyDescent="0.3">
      <c r="A16" s="6" t="s">
        <v>153</v>
      </c>
      <c r="B16">
        <f>6/10</f>
        <v>0.6</v>
      </c>
      <c r="C16"/>
      <c r="D16"/>
      <c r="E16" s="21"/>
    </row>
    <row r="17" spans="1:7" x14ac:dyDescent="0.3">
      <c r="A17" s="6"/>
      <c r="B17"/>
      <c r="C17"/>
      <c r="D17"/>
    </row>
    <row r="18" spans="1:7" x14ac:dyDescent="0.3">
      <c r="A18" s="6" t="s">
        <v>13</v>
      </c>
      <c r="B18"/>
      <c r="C18"/>
      <c r="D18"/>
    </row>
    <row r="19" spans="1:7" ht="16.2" x14ac:dyDescent="0.3">
      <c r="A19" s="6" t="s">
        <v>154</v>
      </c>
      <c r="B19">
        <f>B15*B14+B16*(1-B14)</f>
        <v>0.4</v>
      </c>
      <c r="C19"/>
      <c r="D19"/>
    </row>
    <row r="20" spans="1:7" x14ac:dyDescent="0.3">
      <c r="A20" s="6" t="s">
        <v>15</v>
      </c>
      <c r="B20"/>
      <c r="C20"/>
      <c r="D20"/>
    </row>
    <row r="21" spans="1:7" ht="16.2" x14ac:dyDescent="0.3">
      <c r="A21" s="6" t="s">
        <v>155</v>
      </c>
      <c r="B21">
        <f>B16*(1-B14)/B19</f>
        <v>0.74999999999999989</v>
      </c>
      <c r="C21"/>
      <c r="D21"/>
    </row>
    <row r="22" spans="1:7" x14ac:dyDescent="0.3">
      <c r="A22" s="8" t="s">
        <v>17</v>
      </c>
    </row>
    <row r="23" spans="1:7" ht="16.2" x14ac:dyDescent="0.3">
      <c r="A23" s="9" t="s">
        <v>156</v>
      </c>
      <c r="B23" s="9" t="s">
        <v>157</v>
      </c>
      <c r="G23" s="3">
        <f>(2/10*1/9*B14+6/10*5/9*(1-B14))/B19</f>
        <v>0.44444444444444436</v>
      </c>
    </row>
    <row r="24" spans="1:7" x14ac:dyDescent="0.3">
      <c r="A24" s="9"/>
    </row>
    <row r="25" spans="1:7" x14ac:dyDescent="0.3">
      <c r="A25" s="9"/>
    </row>
    <row r="26" spans="1:7" x14ac:dyDescent="0.3">
      <c r="A26" s="10"/>
    </row>
    <row r="27" spans="1:7" x14ac:dyDescent="0.3">
      <c r="A27" s="9"/>
      <c r="C27" s="11"/>
      <c r="E2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26</vt:i4>
      </vt:variant>
    </vt:vector>
  </HeadingPairs>
  <TitlesOfParts>
    <vt:vector size="26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Foglio14</vt:lpstr>
      <vt:lpstr>Foglio15</vt:lpstr>
      <vt:lpstr>Foglio16</vt:lpstr>
      <vt:lpstr>Foglio17</vt:lpstr>
      <vt:lpstr>Foglio19</vt:lpstr>
      <vt:lpstr>Foglio20</vt:lpstr>
      <vt:lpstr>Foglio21</vt:lpstr>
      <vt:lpstr>Foglio22</vt:lpstr>
      <vt:lpstr>Foglio23</vt:lpstr>
      <vt:lpstr>Foglio24</vt:lpstr>
      <vt:lpstr>Foglio25</vt:lpstr>
      <vt:lpstr>Foglio26</vt:lpstr>
      <vt:lpstr>Foglio27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dcterms:created xsi:type="dcterms:W3CDTF">2015-03-10T17:17:44Z</dcterms:created>
  <dcterms:modified xsi:type="dcterms:W3CDTF">2020-06-06T12:17:30Z</dcterms:modified>
</cp:coreProperties>
</file>