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2015-2016\"/>
    </mc:Choice>
  </mc:AlternateContent>
  <bookViews>
    <workbookView xWindow="360" yWindow="390" windowWidth="5895" windowHeight="5670" firstSheet="3" activeTab="11"/>
  </bookViews>
  <sheets>
    <sheet name="Foglio1" sheetId="1" r:id="rId1"/>
    <sheet name="Foglio2" sheetId="2" r:id="rId2"/>
    <sheet name="Foglio4" sheetId="4" r:id="rId3"/>
    <sheet name="Foglio5" sheetId="5" r:id="rId4"/>
    <sheet name="Foglio6" sheetId="6" r:id="rId5"/>
    <sheet name="Foglio7" sheetId="7" r:id="rId6"/>
    <sheet name="Foglio8" sheetId="8" r:id="rId7"/>
    <sheet name="Foglio9" sheetId="9" r:id="rId8"/>
    <sheet name="Foglio10" sheetId="10" r:id="rId9"/>
    <sheet name="Foglio11" sheetId="11" r:id="rId10"/>
    <sheet name="Foglio12" sheetId="12" r:id="rId11"/>
    <sheet name="Foglio13" sheetId="13" r:id="rId12"/>
    <sheet name="Foglio14" sheetId="14" r:id="rId13"/>
  </sheets>
  <externalReferences>
    <externalReference r:id="rId14"/>
    <externalReference r:id="rId15"/>
    <externalReference r:id="rId16"/>
    <externalReference r:id="rId17"/>
    <externalReference r:id="rId18"/>
  </externalReferences>
  <calcPr calcId="152511" concurrentCalc="0"/>
</workbook>
</file>

<file path=xl/calcChain.xml><?xml version="1.0" encoding="utf-8"?>
<calcChain xmlns="http://schemas.openxmlformats.org/spreadsheetml/2006/main">
  <c r="H50" i="14" l="1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49" i="14"/>
  <c r="B71" i="14"/>
  <c r="C64" i="14"/>
  <c r="B67" i="14"/>
  <c r="B64" i="14"/>
  <c r="B66" i="14"/>
  <c r="C37" i="13"/>
  <c r="A37" i="13"/>
  <c r="C36" i="13"/>
  <c r="A36" i="13"/>
  <c r="C35" i="13"/>
  <c r="D16" i="13"/>
  <c r="B29" i="13"/>
  <c r="C16" i="13"/>
  <c r="B16" i="13"/>
  <c r="B44" i="13"/>
  <c r="E15" i="13"/>
  <c r="B37" i="13"/>
  <c r="D37" i="13"/>
  <c r="E14" i="13"/>
  <c r="B41" i="13"/>
  <c r="E13" i="13"/>
  <c r="B35" i="13"/>
  <c r="D35" i="13"/>
  <c r="D9" i="12"/>
  <c r="C9" i="12"/>
  <c r="E8" i="12"/>
  <c r="E7" i="12"/>
  <c r="C16" i="11"/>
  <c r="B16" i="11"/>
  <c r="D15" i="11"/>
  <c r="D14" i="11"/>
  <c r="B28" i="10"/>
  <c r="D18" i="10"/>
  <c r="G18" i="10"/>
  <c r="B27" i="10"/>
  <c r="C18" i="10"/>
  <c r="F18" i="10"/>
  <c r="B22" i="10"/>
  <c r="A22" i="10"/>
  <c r="C20" i="10"/>
  <c r="C19" i="10"/>
  <c r="E19" i="10"/>
  <c r="B27" i="9"/>
  <c r="D21" i="9"/>
  <c r="G21" i="9"/>
  <c r="B26" i="9"/>
  <c r="C23" i="9"/>
  <c r="E23" i="9"/>
  <c r="D23" i="9"/>
  <c r="G23" i="9"/>
  <c r="D22" i="9"/>
  <c r="G22" i="9"/>
  <c r="D19" i="9"/>
  <c r="B27" i="8"/>
  <c r="D20" i="8"/>
  <c r="B26" i="8"/>
  <c r="B21" i="8"/>
  <c r="A21" i="8"/>
  <c r="C20" i="8"/>
  <c r="D19" i="8"/>
  <c r="C19" i="8"/>
  <c r="D18" i="8"/>
  <c r="C18" i="8"/>
  <c r="C17" i="8"/>
  <c r="C16" i="8"/>
  <c r="D20" i="9"/>
  <c r="G20" i="9"/>
  <c r="D20" i="10"/>
  <c r="G20" i="10"/>
  <c r="C21" i="9"/>
  <c r="E21" i="9"/>
  <c r="C17" i="10"/>
  <c r="E17" i="10"/>
  <c r="C21" i="10"/>
  <c r="E21" i="10"/>
  <c r="D17" i="8"/>
  <c r="F17" i="8"/>
  <c r="D17" i="10"/>
  <c r="D21" i="10"/>
  <c r="G21" i="10"/>
  <c r="H64" i="14"/>
  <c r="B72" i="14"/>
  <c r="D19" i="10"/>
  <c r="G19" i="10"/>
  <c r="F20" i="8"/>
  <c r="C20" i="9"/>
  <c r="F20" i="9"/>
  <c r="E35" i="13"/>
  <c r="D16" i="8"/>
  <c r="E37" i="13"/>
  <c r="F18" i="8"/>
  <c r="C22" i="9"/>
  <c r="F22" i="9"/>
  <c r="C14" i="12"/>
  <c r="C20" i="12"/>
  <c r="E16" i="13"/>
  <c r="B38" i="13"/>
  <c r="D24" i="9"/>
  <c r="F19" i="8"/>
  <c r="C19" i="9"/>
  <c r="E19" i="9"/>
  <c r="E9" i="12"/>
  <c r="E63" i="14"/>
  <c r="E61" i="14"/>
  <c r="E59" i="14"/>
  <c r="E57" i="14"/>
  <c r="E55" i="14"/>
  <c r="E53" i="14"/>
  <c r="E51" i="14"/>
  <c r="E49" i="14"/>
  <c r="E62" i="14"/>
  <c r="E60" i="14"/>
  <c r="E58" i="14"/>
  <c r="E56" i="14"/>
  <c r="E54" i="14"/>
  <c r="E52" i="14"/>
  <c r="E50" i="14"/>
  <c r="D62" i="14"/>
  <c r="D60" i="14"/>
  <c r="D58" i="14"/>
  <c r="D56" i="14"/>
  <c r="D54" i="14"/>
  <c r="D52" i="14"/>
  <c r="D50" i="14"/>
  <c r="D63" i="14"/>
  <c r="D61" i="14"/>
  <c r="D59" i="14"/>
  <c r="D57" i="14"/>
  <c r="D55" i="14"/>
  <c r="D53" i="14"/>
  <c r="D51" i="14"/>
  <c r="D49" i="14"/>
  <c r="B27" i="13"/>
  <c r="B28" i="13"/>
  <c r="B36" i="13"/>
  <c r="D36" i="13"/>
  <c r="E36" i="13"/>
  <c r="D15" i="12"/>
  <c r="D21" i="12"/>
  <c r="D14" i="12"/>
  <c r="C15" i="12"/>
  <c r="D16" i="11"/>
  <c r="B29" i="11"/>
  <c r="C20" i="11"/>
  <c r="B30" i="11"/>
  <c r="C19" i="11"/>
  <c r="F17" i="10"/>
  <c r="E18" i="10"/>
  <c r="E22" i="10"/>
  <c r="E20" i="10"/>
  <c r="G17" i="10"/>
  <c r="E20" i="9"/>
  <c r="F21" i="9"/>
  <c r="F23" i="9"/>
  <c r="G19" i="9"/>
  <c r="G24" i="9"/>
  <c r="E16" i="8"/>
  <c r="E17" i="8"/>
  <c r="E18" i="8"/>
  <c r="E19" i="8"/>
  <c r="E20" i="8"/>
  <c r="C21" i="8"/>
  <c r="F19" i="9"/>
  <c r="C22" i="10"/>
  <c r="C29" i="11"/>
  <c r="D21" i="8"/>
  <c r="D22" i="10"/>
  <c r="F20" i="10"/>
  <c r="E24" i="9"/>
  <c r="F21" i="10"/>
  <c r="F22" i="10"/>
  <c r="F16" i="8"/>
  <c r="F21" i="8"/>
  <c r="G22" i="10"/>
  <c r="C24" i="9"/>
  <c r="E22" i="9"/>
  <c r="F19" i="10"/>
  <c r="D64" i="14"/>
  <c r="G49" i="14"/>
  <c r="F49" i="14"/>
  <c r="G53" i="14"/>
  <c r="F53" i="14"/>
  <c r="G57" i="14"/>
  <c r="F57" i="14"/>
  <c r="G61" i="14"/>
  <c r="F61" i="14"/>
  <c r="F50" i="14"/>
  <c r="G50" i="14"/>
  <c r="F54" i="14"/>
  <c r="G54" i="14"/>
  <c r="F58" i="14"/>
  <c r="G58" i="14"/>
  <c r="F62" i="14"/>
  <c r="G62" i="14"/>
  <c r="E64" i="14"/>
  <c r="G51" i="14"/>
  <c r="F51" i="14"/>
  <c r="G55" i="14"/>
  <c r="F55" i="14"/>
  <c r="G59" i="14"/>
  <c r="F59" i="14"/>
  <c r="G63" i="14"/>
  <c r="F63" i="14"/>
  <c r="F52" i="14"/>
  <c r="G52" i="14"/>
  <c r="F56" i="14"/>
  <c r="G56" i="14"/>
  <c r="F60" i="14"/>
  <c r="G60" i="14"/>
  <c r="B30" i="13"/>
  <c r="C29" i="13"/>
  <c r="D20" i="12"/>
  <c r="D22" i="12"/>
  <c r="D16" i="12"/>
  <c r="E14" i="12"/>
  <c r="C21" i="12"/>
  <c r="E21" i="12"/>
  <c r="E15" i="12"/>
  <c r="C22" i="12"/>
  <c r="C16" i="12"/>
  <c r="E16" i="12"/>
  <c r="B31" i="11"/>
  <c r="D29" i="11"/>
  <c r="B36" i="11"/>
  <c r="C36" i="11"/>
  <c r="C30" i="11"/>
  <c r="C37" i="11"/>
  <c r="B37" i="11"/>
  <c r="D37" i="11"/>
  <c r="D30" i="11"/>
  <c r="F24" i="9"/>
  <c r="B30" i="9"/>
  <c r="E21" i="8"/>
  <c r="B29" i="8"/>
  <c r="B30" i="8"/>
  <c r="D33" i="8"/>
  <c r="E20" i="12"/>
  <c r="E22" i="12"/>
  <c r="B26" i="12"/>
  <c r="B27" i="12"/>
  <c r="C27" i="13"/>
  <c r="F64" i="14"/>
  <c r="G64" i="14"/>
  <c r="C28" i="13"/>
  <c r="C30" i="13"/>
  <c r="B38" i="11"/>
  <c r="D36" i="11"/>
  <c r="D38" i="11"/>
  <c r="B40" i="11"/>
  <c r="C31" i="11"/>
  <c r="C38" i="11"/>
  <c r="D31" i="11"/>
  <c r="B32" i="10"/>
  <c r="B30" i="10"/>
  <c r="B31" i="10"/>
  <c r="C34" i="10"/>
  <c r="B29" i="9"/>
  <c r="B36" i="9"/>
  <c r="B32" i="9"/>
  <c r="B37" i="7"/>
  <c r="F30" i="7"/>
  <c r="F32" i="7"/>
  <c r="B36" i="7"/>
  <c r="E29" i="7"/>
  <c r="F29" i="7"/>
  <c r="D29" i="7"/>
  <c r="B29" i="7"/>
  <c r="D22" i="6"/>
  <c r="C22" i="6"/>
  <c r="B22" i="6"/>
  <c r="E21" i="6"/>
  <c r="E20" i="6"/>
  <c r="C26" i="6"/>
  <c r="E19" i="6"/>
  <c r="B37" i="5"/>
  <c r="D30" i="5"/>
  <c r="F30" i="5"/>
  <c r="B36" i="5"/>
  <c r="C29" i="5"/>
  <c r="B33" i="5"/>
  <c r="A33" i="5"/>
  <c r="C32" i="5"/>
  <c r="C31" i="5"/>
  <c r="C30" i="5"/>
  <c r="C28" i="5"/>
  <c r="C27" i="5"/>
  <c r="C26" i="5"/>
  <c r="C25" i="5"/>
  <c r="G32" i="4"/>
  <c r="F32" i="4"/>
  <c r="E32" i="4"/>
  <c r="D32" i="4"/>
  <c r="C32" i="4"/>
  <c r="B32" i="4"/>
  <c r="G31" i="4"/>
  <c r="F31" i="4"/>
  <c r="E31" i="4"/>
  <c r="D31" i="4"/>
  <c r="C31" i="4"/>
  <c r="B31" i="4"/>
  <c r="B40" i="4"/>
  <c r="C19" i="2"/>
  <c r="B19" i="2"/>
  <c r="A19" i="2"/>
  <c r="A32" i="2"/>
  <c r="A37" i="2"/>
  <c r="C18" i="2"/>
  <c r="B18" i="2"/>
  <c r="D18" i="2"/>
  <c r="A18" i="2"/>
  <c r="A31" i="2"/>
  <c r="A36" i="2"/>
  <c r="C17" i="2"/>
  <c r="C30" i="2"/>
  <c r="C35" i="2"/>
  <c r="B17" i="2"/>
  <c r="B30" i="2"/>
  <c r="B35" i="2"/>
  <c r="C7" i="2"/>
  <c r="B7" i="2"/>
  <c r="D6" i="2"/>
  <c r="D5" i="2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F33" i="7"/>
  <c r="D28" i="5"/>
  <c r="F28" i="5"/>
  <c r="D32" i="5"/>
  <c r="F32" i="5"/>
  <c r="C30" i="7"/>
  <c r="C32" i="7"/>
  <c r="G32" i="5"/>
  <c r="B31" i="1"/>
  <c r="C26" i="1"/>
  <c r="C33" i="5"/>
  <c r="D30" i="7"/>
  <c r="D32" i="7"/>
  <c r="D26" i="5"/>
  <c r="F26" i="5"/>
  <c r="G27" i="5"/>
  <c r="D33" i="7"/>
  <c r="D27" i="5"/>
  <c r="F27" i="5"/>
  <c r="D31" i="5"/>
  <c r="F31" i="5"/>
  <c r="D25" i="5"/>
  <c r="G25" i="5"/>
  <c r="D29" i="5"/>
  <c r="F29" i="5"/>
  <c r="E30" i="7"/>
  <c r="E32" i="7"/>
  <c r="G28" i="5"/>
  <c r="B30" i="7"/>
  <c r="G30" i="7"/>
  <c r="B28" i="1"/>
  <c r="D19" i="2"/>
  <c r="B41" i="4"/>
  <c r="E34" i="4"/>
  <c r="E36" i="4"/>
  <c r="G26" i="5"/>
  <c r="G30" i="5"/>
  <c r="B69" i="14"/>
  <c r="B42" i="11"/>
  <c r="E33" i="7"/>
  <c r="E31" i="7"/>
  <c r="B31" i="7"/>
  <c r="D31" i="7"/>
  <c r="F31" i="7"/>
  <c r="B32" i="7"/>
  <c r="G32" i="7"/>
  <c r="B33" i="7"/>
  <c r="C29" i="7"/>
  <c r="E22" i="6"/>
  <c r="D39" i="6"/>
  <c r="D46" i="6"/>
  <c r="C25" i="6"/>
  <c r="C27" i="6"/>
  <c r="B25" i="6"/>
  <c r="D25" i="6"/>
  <c r="B26" i="6"/>
  <c r="D26" i="6"/>
  <c r="B27" i="6"/>
  <c r="D27" i="6"/>
  <c r="B37" i="6"/>
  <c r="B38" i="6"/>
  <c r="E25" i="5"/>
  <c r="E27" i="5"/>
  <c r="E29" i="5"/>
  <c r="E31" i="5"/>
  <c r="F25" i="5"/>
  <c r="F33" i="5"/>
  <c r="E26" i="5"/>
  <c r="E28" i="5"/>
  <c r="E30" i="5"/>
  <c r="E32" i="5"/>
  <c r="F33" i="4"/>
  <c r="C33" i="4"/>
  <c r="E33" i="4"/>
  <c r="G33" i="4"/>
  <c r="C34" i="4"/>
  <c r="C36" i="4"/>
  <c r="D33" i="4"/>
  <c r="H31" i="4"/>
  <c r="B33" i="4"/>
  <c r="H32" i="4"/>
  <c r="D7" i="2"/>
  <c r="C31" i="2"/>
  <c r="C23" i="1"/>
  <c r="C24" i="1"/>
  <c r="C25" i="1"/>
  <c r="A28" i="1"/>
  <c r="B32" i="1"/>
  <c r="D26" i="1"/>
  <c r="F26" i="1"/>
  <c r="D20" i="1"/>
  <c r="C22" i="1"/>
  <c r="F34" i="4"/>
  <c r="F36" i="4"/>
  <c r="C21" i="1"/>
  <c r="D34" i="4"/>
  <c r="D36" i="4"/>
  <c r="C20" i="1"/>
  <c r="C28" i="1"/>
  <c r="D24" i="1"/>
  <c r="F24" i="1"/>
  <c r="D33" i="5"/>
  <c r="C27" i="1"/>
  <c r="G34" i="4"/>
  <c r="G36" i="4"/>
  <c r="B34" i="4"/>
  <c r="B39" i="6"/>
  <c r="G31" i="5"/>
  <c r="C39" i="6"/>
  <c r="C46" i="6"/>
  <c r="G29" i="5"/>
  <c r="G33" i="5"/>
  <c r="B40" i="5"/>
  <c r="C33" i="7"/>
  <c r="G33" i="7"/>
  <c r="C31" i="7"/>
  <c r="G29" i="7"/>
  <c r="G31" i="7"/>
  <c r="B45" i="6"/>
  <c r="C38" i="6"/>
  <c r="C45" i="6"/>
  <c r="D37" i="6"/>
  <c r="B46" i="6"/>
  <c r="E46" i="6"/>
  <c r="E39" i="6"/>
  <c r="B44" i="6"/>
  <c r="B40" i="6"/>
  <c r="E27" i="6"/>
  <c r="E26" i="6"/>
  <c r="E25" i="6"/>
  <c r="C37" i="6"/>
  <c r="D38" i="6"/>
  <c r="D45" i="6"/>
  <c r="E33" i="5"/>
  <c r="H34" i="4"/>
  <c r="B36" i="4"/>
  <c r="H36" i="4"/>
  <c r="J36" i="4"/>
  <c r="B37" i="4"/>
  <c r="B35" i="4"/>
  <c r="H33" i="4"/>
  <c r="E37" i="4"/>
  <c r="E35" i="4"/>
  <c r="F37" i="4"/>
  <c r="F35" i="4"/>
  <c r="D37" i="4"/>
  <c r="D35" i="4"/>
  <c r="G37" i="4"/>
  <c r="G35" i="4"/>
  <c r="C37" i="4"/>
  <c r="C35" i="4"/>
  <c r="C36" i="2"/>
  <c r="B31" i="2"/>
  <c r="B32" i="2"/>
  <c r="C32" i="2"/>
  <c r="C37" i="2"/>
  <c r="G20" i="1"/>
  <c r="E20" i="1"/>
  <c r="G26" i="1"/>
  <c r="E26" i="1"/>
  <c r="E24" i="1"/>
  <c r="E22" i="1"/>
  <c r="D27" i="1"/>
  <c r="F27" i="1"/>
  <c r="D25" i="1"/>
  <c r="F25" i="1"/>
  <c r="D23" i="1"/>
  <c r="F23" i="1"/>
  <c r="D21" i="1"/>
  <c r="F21" i="1"/>
  <c r="F20" i="1"/>
  <c r="E27" i="1"/>
  <c r="E25" i="1"/>
  <c r="E23" i="1"/>
  <c r="E21" i="1"/>
  <c r="D22" i="1"/>
  <c r="F22" i="1"/>
  <c r="H35" i="4"/>
  <c r="J35" i="4"/>
  <c r="G27" i="1"/>
  <c r="G24" i="1"/>
  <c r="G23" i="1"/>
  <c r="F28" i="1"/>
  <c r="B45" i="5"/>
  <c r="B44" i="5"/>
  <c r="D49" i="5"/>
  <c r="B40" i="7"/>
  <c r="B39" i="7"/>
  <c r="B43" i="7"/>
  <c r="C44" i="6"/>
  <c r="C47" i="6"/>
  <c r="C40" i="6"/>
  <c r="B47" i="6"/>
  <c r="D44" i="6"/>
  <c r="D47" i="6"/>
  <c r="D40" i="6"/>
  <c r="E37" i="6"/>
  <c r="E45" i="6"/>
  <c r="E38" i="6"/>
  <c r="H37" i="4"/>
  <c r="B36" i="2"/>
  <c r="B33" i="2"/>
  <c r="D31" i="2"/>
  <c r="C38" i="2"/>
  <c r="B37" i="2"/>
  <c r="D37" i="2"/>
  <c r="D32" i="2"/>
  <c r="C33" i="2"/>
  <c r="G21" i="1"/>
  <c r="G25" i="1"/>
  <c r="D28" i="1"/>
  <c r="E28" i="1"/>
  <c r="G22" i="1"/>
  <c r="G28" i="1"/>
  <c r="D33" i="2"/>
  <c r="E40" i="6"/>
  <c r="E44" i="6"/>
  <c r="E47" i="6"/>
  <c r="B49" i="6"/>
  <c r="B51" i="6"/>
  <c r="B44" i="4"/>
  <c r="B43" i="4"/>
  <c r="J37" i="4"/>
  <c r="B50" i="4"/>
  <c r="D36" i="2"/>
  <c r="D38" i="2"/>
  <c r="B41" i="2"/>
  <c r="B43" i="2"/>
  <c r="B38" i="2"/>
  <c r="B40" i="1"/>
  <c r="B39" i="1"/>
  <c r="D44" i="1"/>
  <c r="B35" i="1"/>
</calcChain>
</file>

<file path=xl/sharedStrings.xml><?xml version="1.0" encoding="utf-8"?>
<sst xmlns="http://schemas.openxmlformats.org/spreadsheetml/2006/main" count="351" uniqueCount="201">
  <si>
    <t>Dopo aver adottato un nuovo processo produttivo, un'impresa analizza la relazione esistente</t>
  </si>
  <si>
    <t>tra numero di pezzi fabbricati e costi di produzione (dati giornalieri espressi in euro).</t>
  </si>
  <si>
    <t>Numero pezzi</t>
  </si>
  <si>
    <t>Costi di produzione</t>
  </si>
  <si>
    <t>a) Costruire il diagramma di dispersione specificando quale variabile è ragionevole trattare come dipendente.</t>
  </si>
  <si>
    <t>b) Calcolare la correlazione tra numero di pezzi prodotti e costi di produzione.</t>
  </si>
  <si>
    <t>c) Determinare la retta di regressione.</t>
  </si>
  <si>
    <t>d) Qualora l'impresa decidesse di produrre 200 pezzi al giorno, quali sarebbero le spese previste?</t>
  </si>
  <si>
    <t>x-xmedio</t>
  </si>
  <si>
    <t>y-ymedio</t>
  </si>
  <si>
    <t>(x-xmedio)^2</t>
  </si>
  <si>
    <t>(y-ymedio)^2</t>
  </si>
  <si>
    <t>(x-xmedio)(y-ymedio)</t>
  </si>
  <si>
    <t>media x =</t>
  </si>
  <si>
    <t>media y =</t>
  </si>
  <si>
    <t>b)</t>
  </si>
  <si>
    <t>rho =</t>
  </si>
  <si>
    <t>C'è una correlazione lineare positiva molto elevata tra superficie e vendite.</t>
  </si>
  <si>
    <t>c)</t>
  </si>
  <si>
    <t>b0=</t>
  </si>
  <si>
    <t>b1=</t>
  </si>
  <si>
    <t>d)</t>
  </si>
  <si>
    <t>Costi previsti per la produzione di 200 pezzi=</t>
  </si>
  <si>
    <t>In una indagine epidemiologica si sono classificate 100 persone secondo i seguenti caratteri:</t>
  </si>
  <si>
    <t xml:space="preserve"> A = influenzato durante l'inverno, E = di norma usa l'autobus, ottenendo la seguente tabella di contingenza</t>
  </si>
  <si>
    <t>Influenzato</t>
  </si>
  <si>
    <t>Non Influenzato</t>
  </si>
  <si>
    <t>Usa l'autobus</t>
  </si>
  <si>
    <t>Non usa l'autobus</t>
  </si>
  <si>
    <t xml:space="preserve">a) Si calcoli la distribuzione di frequenze relative del carattere A, condizionatamente a ciascuna modalità del carattere E. </t>
  </si>
  <si>
    <t>b) Sulla base del risultato ottenuto al punto a) si può concludere che ci sia indipendenza tra i due caratteri? Motivare la risposta.</t>
  </si>
  <si>
    <t xml:space="preserve">c) Si misuri con un indice opportuno il grado di associazione tra i due caratteri. </t>
  </si>
  <si>
    <t>a)</t>
  </si>
  <si>
    <t>Distribuzioni condizionate</t>
  </si>
  <si>
    <t xml:space="preserve">Essendo le distribuzioni condizionate diverse tra loro possiamo concludere che i due caratteri sono dipendenti. </t>
  </si>
  <si>
    <t>Inoltre si può notare che la percentuale di influenzati è leggermente più alta tra chi usa l'autobus.</t>
  </si>
  <si>
    <t>Tabella di perfetta indipendenza</t>
  </si>
  <si>
    <t>Chi quadro =</t>
  </si>
  <si>
    <t xml:space="preserve">Indice di Cramer = </t>
  </si>
  <si>
    <t>Un macchinario industriale porta a compimento il proprio ciclo di produzione in un tempo che</t>
  </si>
  <si>
    <t>dipendente dal livello di temperatura a cui il macchinario viene mantenuto durante il processo</t>
  </si>
  <si>
    <t>produttivo. Sono stati rilevati un insieme di valori di tempo e temperatura relativi ad un campione di</t>
  </si>
  <si>
    <t>6 cicli produttivi.</t>
  </si>
  <si>
    <t>Tempo (minuti)</t>
  </si>
  <si>
    <t>Temperatura (gradi)</t>
  </si>
  <si>
    <t>a) Rappresentare graficamente i dati.</t>
  </si>
  <si>
    <t>b) Determina con il metodo dei minimi quadrati la retta interpolatrice.</t>
  </si>
  <si>
    <t>c) Interpretare il significato dei coefficienti.</t>
  </si>
  <si>
    <t>d) Misurare la bontà dell'adattamento della retta ai dati attraverso un indice opportuno.</t>
  </si>
  <si>
    <t>X</t>
  </si>
  <si>
    <t>Y</t>
  </si>
  <si>
    <t>xmedio =</t>
  </si>
  <si>
    <t xml:space="preserve">ymedio = </t>
  </si>
  <si>
    <t>b0 =</t>
  </si>
  <si>
    <t>b1 =</t>
  </si>
  <si>
    <t>All'aumentare di un grado la temperatura, ci si aspetta che il tempo di produzione si riduca di 3,3 minuti.</t>
  </si>
  <si>
    <t>R^2 =</t>
  </si>
  <si>
    <t>Nel corso degli ultimi anni, una catena di negozi di</t>
  </si>
  <si>
    <t>elettrodomestici ha accresciuto la propria quota di mercato grazie</t>
  </si>
  <si>
    <t>all’apertura di nuove filiali. Per decidere la dimensione di un</t>
  </si>
  <si>
    <t>nuovo punto vendita si effettua un’analisi che consenta di</t>
  </si>
  <si>
    <t>prevedere l’ammontare annuo delle vendite sulla base della</t>
  </si>
  <si>
    <t>superficie del negozio. Nella tabella seguente sono riportati i dati</t>
  </si>
  <si>
    <t>relativi alle vendite annuali (in migliaia di euro) ed alla superficie</t>
  </si>
  <si>
    <r>
      <t>(m</t>
    </r>
    <r>
      <rPr>
        <b/>
        <vertAlign val="superscript"/>
        <sz val="10"/>
        <color indexed="10"/>
        <rFont val="Arial"/>
        <family val="2"/>
      </rPr>
      <t>2</t>
    </r>
    <r>
      <rPr>
        <b/>
        <sz val="10"/>
        <color indexed="10"/>
        <rFont val="Arial"/>
        <family val="2"/>
      </rPr>
      <t>) per un campione di 8 negozi:</t>
    </r>
  </si>
  <si>
    <t>Superficie</t>
  </si>
  <si>
    <t>Vendite</t>
  </si>
  <si>
    <t>a) Calcolare il coefficiente di correlazione e commentare.</t>
  </si>
  <si>
    <t>b) Costruire la retta di regressione per l’ammontare annuo delle vendite in funzione della superficie, interpretando i risultati.</t>
  </si>
  <si>
    <t>c) Determinare il valore delle vendite annuali previsto per un punto vendita la cui superficie sia pari a 4000 m2.</t>
  </si>
  <si>
    <t>Il coefficiente b1 ci dice che all'aumentare di 1 m2 nella superficie del negozio, ci aspettiamo un aumento delle vendite pari a 1,5 migliaia di euro</t>
  </si>
  <si>
    <t xml:space="preserve">c) </t>
  </si>
  <si>
    <t>vendite previste per un negozio di 4000 m2 =</t>
  </si>
  <si>
    <t>La seguente tabella riporta i giudizi su di un</t>
  </si>
  <si>
    <t>programma televisivo di un gruppo di persone tra i</t>
  </si>
  <si>
    <t>20 e i 50 anni</t>
  </si>
  <si>
    <t>Età</t>
  </si>
  <si>
    <t xml:space="preserve">Noioso </t>
  </si>
  <si>
    <t>Medio</t>
  </si>
  <si>
    <t>Interessante</t>
  </si>
  <si>
    <t xml:space="preserve">20-30 </t>
  </si>
  <si>
    <t>30-40</t>
  </si>
  <si>
    <t>40-50</t>
  </si>
  <si>
    <t xml:space="preserve">a) Si calcoli la distribuzione di frequenze relative del carattere Giudizio, condizionatamente a ciascuna fascia di età. </t>
  </si>
  <si>
    <t>La seguente tabella riporta la quantità di merce venduta in relazione al prezzo:</t>
  </si>
  <si>
    <t>Prezzo (euro)</t>
  </si>
  <si>
    <t>Quantità (ton.)</t>
  </si>
  <si>
    <t>c) Misurare la bontà dell'adattamento della retta ai dati attraverso un indice opportuno.</t>
  </si>
  <si>
    <t>Prezzo (X)</t>
  </si>
  <si>
    <t>Quantità (Y)</t>
  </si>
  <si>
    <t>La seguente tabella riporta i dati relativi al numero di clienti di 5 aziende (NC) e l’ammontare delle spese di rappresentanza (SR, in migliaia di euro)</t>
  </si>
  <si>
    <t>NC</t>
  </si>
  <si>
    <t>SR</t>
  </si>
  <si>
    <t>a) Si determinino i coefficienti del modello di regressione lineare semplice per esprimere le spese di rappresentanza in funzione del numero di clienti.</t>
  </si>
  <si>
    <t>b) Si preveda, sulla base del modello di regressione lineare semplice, l'ammontare delle spese di rappresentanza per un'azienda con 15 clienti.</t>
  </si>
  <si>
    <t xml:space="preserve">media di X </t>
  </si>
  <si>
    <t>media di Y</t>
  </si>
  <si>
    <t>Spese di rappresentanza attese per una azienda con 15 clienti:</t>
  </si>
  <si>
    <t>migliaia di euro</t>
  </si>
  <si>
    <t>La tabella che segue si riferisce numero di turisti stranieri (in milioni) e alle entrate (in miliardi di</t>
  </si>
  <si>
    <t>Euro) derivanti dal turismo in un certo anno, osservati in 5 Nazioni:</t>
  </si>
  <si>
    <t>Nazione</t>
  </si>
  <si>
    <t>Turisti (milioni)</t>
  </si>
  <si>
    <t>Entrate (miliardi di euro)</t>
  </si>
  <si>
    <t>Francia</t>
  </si>
  <si>
    <t>Spagna</t>
  </si>
  <si>
    <t>Italia</t>
  </si>
  <si>
    <t>Gran Bretagna</t>
  </si>
  <si>
    <t>Germania</t>
  </si>
  <si>
    <t>a) Si rappresentino i dati in maniera opportuna.</t>
  </si>
  <si>
    <t>b) Si determino i parametri della retta di regressione che esprime le entrate in funzione del volume di turisti e si fornisca un indice di bontà di adattamento della retta ai dati.</t>
  </si>
  <si>
    <t>c) Utilizzando il modello stimato al punto b) si prevedano le entrate in corrispondenza di un volume di turisti pari a 35 milioni.</t>
  </si>
  <si>
    <t>Turisti (X)</t>
  </si>
  <si>
    <t>Entrate (Y)</t>
  </si>
  <si>
    <t>media X =</t>
  </si>
  <si>
    <t>media Y =</t>
  </si>
  <si>
    <t>x =</t>
  </si>
  <si>
    <t>y =</t>
  </si>
  <si>
    <t>La seguente tabella riporta le serie storiche delle esportazioni e delle importazioni (in</t>
  </si>
  <si>
    <t>milioni di euro) per l'Italia dal 2003 al 2007:</t>
  </si>
  <si>
    <t>ANNO</t>
  </si>
  <si>
    <t>Esportazioni</t>
  </si>
  <si>
    <t>Importazioni</t>
  </si>
  <si>
    <t>a) Si regredisca la serie delle esportazioni rispetto all'anno di riferimento con il metodo dei minimi quadrati mediante una retta e si misuri la bontà dell'adattamento.</t>
  </si>
  <si>
    <t>b) Si calcoli il valore teorico delle esportazioni per l'anno 2008 utilizzando la retta interpolatrice di cui al punto a).</t>
  </si>
  <si>
    <t>R2 =</t>
  </si>
  <si>
    <t>Il valore teorico delle esportazioni per il 2008 è</t>
  </si>
  <si>
    <t>Un collettivo di 60 donne e 40 uomini è stato intervistato circa l'attitudine al fumo.</t>
  </si>
  <si>
    <t>Si sono ottenute le seguenti risposte (1 = fumatore; 0 = non fumatore).</t>
  </si>
  <si>
    <t>Uomini    0 0 1 0 0 0 1 0 1 1 1 0 0 0 0 1 0 0 1 0 0 1 1 0 0 0 0 0 0 1 0 0 0 0 1 1 0 0 1 0</t>
  </si>
  <si>
    <t>Donne     1 0 0 0 0 1 0 0 1 1 0 0 0 0 1 0 0 1 1 0 0 0 0 0 1 0 0 0 0 0 0 0 0 0 1 0 1 0 0 0 0 0 0 1 0 1 0 0 0 0 0 1 0 0 0 0 0 0 0 1 0</t>
  </si>
  <si>
    <t>a) Ricavare la tabella di distribuzione doppia rispetto al sesso e all'attitudine al fumo</t>
  </si>
  <si>
    <t>b) Quale percentuale di uomini fuma? Quale percentuale di donne fuma? Si può concludere che l'attitudine al fumo dipenda dal sesso? Motivare la risposta.</t>
  </si>
  <si>
    <t>c) Calcolare un indice opportuno per misurare la dipendenza dell'attitudine al fumo dal carattere sesso e si commenti il risultato.</t>
  </si>
  <si>
    <t>Fumatore</t>
  </si>
  <si>
    <t>Non fumatore</t>
  </si>
  <si>
    <t>Maschio</t>
  </si>
  <si>
    <t>Femmina</t>
  </si>
  <si>
    <t>Percentuale di uomini che fumano =</t>
  </si>
  <si>
    <t>Percentuale di donne che fumano =</t>
  </si>
  <si>
    <t xml:space="preserve">Le due frequenze percentuali condizionate al sesso sono tra loro diverse e quindi si può concludere che l'attitudine al fumo dipende dal sesso </t>
  </si>
  <si>
    <t>Contingenze quadratiche relative</t>
  </si>
  <si>
    <t>Chi quadrato =</t>
  </si>
  <si>
    <t>Indice relativo =</t>
  </si>
  <si>
    <t>basso grado di dipendenza</t>
  </si>
  <si>
    <t>Per valutare gli effetti di due diserbanti, si conta il numero di piante cresciute e</t>
  </si>
  <si>
    <t xml:space="preserve">di quelle non cresciute nei rispettivi appezzamenti. </t>
  </si>
  <si>
    <t>Si utilizzi un indice opportuno per valutare l'entità dell'associazione tra tipo di diserbante e crescita delle piante</t>
  </si>
  <si>
    <t>e si commenti adeguatamente il risultato</t>
  </si>
  <si>
    <t>Piante cresciute</t>
  </si>
  <si>
    <t>Piante non cresciute</t>
  </si>
  <si>
    <t>Totale</t>
  </si>
  <si>
    <t>Diserbante A</t>
  </si>
  <si>
    <t>Diserbante B</t>
  </si>
  <si>
    <r>
      <t>c</t>
    </r>
    <r>
      <rPr>
        <sz val="11"/>
        <color theme="1"/>
        <rFont val="Calibri"/>
        <family val="2"/>
        <scheme val="minor"/>
      </rPr>
      <t xml:space="preserve"> =</t>
    </r>
  </si>
  <si>
    <t>indice di Cramer =</t>
  </si>
  <si>
    <t>Il proprietario di un negozio di computer vuole sapere</t>
  </si>
  <si>
    <t>quanto velocemente vengono saldate le fatture relative ai</t>
  </si>
  <si>
    <t>PC per tre diverse tipologie di clienti (A=Enti Pubblici,</t>
  </si>
  <si>
    <t>B=Aziende, C=Privati). A questo fine, riporta, per le</t>
  </si>
  <si>
    <t>fatture saldate negli ultimi mesi, la tipologia del clien-</t>
  </si>
  <si>
    <t>te e i giorni intercorsi tra la consegna dei PC e il saldo</t>
  </si>
  <si>
    <t>della fattura, ottenendo i risultati riassunti nella tabella</t>
  </si>
  <si>
    <t>seguente:</t>
  </si>
  <si>
    <t>Tipologia cliente</t>
  </si>
  <si>
    <t>Giorni trascorsi</t>
  </si>
  <si>
    <t>A</t>
  </si>
  <si>
    <t>B</t>
  </si>
  <si>
    <t>C</t>
  </si>
  <si>
    <t>0 -| 10</t>
  </si>
  <si>
    <t>10 -| 30</t>
  </si>
  <si>
    <t>30 -| 60</t>
  </si>
  <si>
    <t>a) Si rappresenti graficamente la distribuzione di frequenza marginale della variabile “Tipologia del cliente”.</t>
  </si>
  <si>
    <t>b) Si rappresenti graficamente la distribuzione di frequenza marginale della variabile “Numero di giorni intercorsi tra la consegna e il saldo”.</t>
  </si>
  <si>
    <t>c) Qual è la percentuale di Enti Pubblici tra i clienti che hanno saldato la fattura più di 10 giorni dopo la consegna del PC?</t>
  </si>
  <si>
    <t>d) Qual è la percentuale di fatture emesse ad Enti Pubblici che sono state saldate più di 10 giorni dopo la consegna del PC?</t>
  </si>
  <si>
    <t>Frequenza</t>
  </si>
  <si>
    <t>Frequenza relativa</t>
  </si>
  <si>
    <t xml:space="preserve">A </t>
  </si>
  <si>
    <t>Ampiezza classe</t>
  </si>
  <si>
    <t>Densità</t>
  </si>
  <si>
    <t>P(A|X&gt;10) =</t>
  </si>
  <si>
    <t>P(X&gt;10|A) =</t>
  </si>
  <si>
    <t>La società AMCO s.p.a. ha rilevato nel mese di maggio 2005 il numero di pezzi difettosi (PD)</t>
  </si>
  <si>
    <t>prodotti da 15 macchine ed i costi di manutenzione (CM)(×1000Euro) per ciascuna di esse</t>
  </si>
  <si>
    <t>Macchina</t>
  </si>
  <si>
    <t>PD</t>
  </si>
  <si>
    <t>CM</t>
  </si>
  <si>
    <t>a) Rappresentare graficamente, in maniera opportuna, la distribuzione congiunta di PD e CM.</t>
  </si>
  <si>
    <t>b) Calcolare un indice opportuno per valutare l'associazione tra PD e CM.</t>
  </si>
  <si>
    <t>c) Se i costi di manutenzione diminuiscono del 5%, calcolare le media e la varianza della nuova variabile: CM' = 0,95×CM.</t>
  </si>
  <si>
    <t>PD-media(PD)</t>
  </si>
  <si>
    <t>CM-media(CM)</t>
  </si>
  <si>
    <t>(PD-media(PD))(CM-media(CM))</t>
  </si>
  <si>
    <t>(PD-media(PD))^2</t>
  </si>
  <si>
    <t>(CM-media(CM))^2</t>
  </si>
  <si>
    <t>media(PD) =</t>
  </si>
  <si>
    <t>media(CM) =</t>
  </si>
  <si>
    <t>cor(PD,CM) =</t>
  </si>
  <si>
    <t>media(CM') =</t>
  </si>
  <si>
    <t>var(CM')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</si>
</sst>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vertAlign val="superscript"/>
      <sz val="1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Verdana"/>
      <family val="2"/>
    </font>
    <font>
      <sz val="10"/>
      <name val="Symbol"/>
      <family val="1"/>
      <charset val="2"/>
    </font>
    <font>
      <sz val="10"/>
      <color indexed="8"/>
      <name val="Verdana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164" fontId="0" fillId="0" borderId="0" xfId="0" applyNumberFormat="1" applyBorder="1"/>
    <xf numFmtId="165" fontId="0" fillId="0" borderId="0" xfId="0" applyNumberFormat="1" applyBorder="1"/>
    <xf numFmtId="0" fontId="3" fillId="0" borderId="0" xfId="0" applyFont="1" applyFill="1" applyBorder="1"/>
    <xf numFmtId="0" fontId="1" fillId="0" borderId="0" xfId="0" applyFont="1" applyFill="1" applyBorder="1"/>
    <xf numFmtId="0" fontId="1" fillId="0" borderId="1" xfId="0" applyFont="1" applyBorder="1"/>
    <xf numFmtId="0" fontId="1" fillId="0" borderId="0" xfId="0" applyFont="1" applyBorder="1" applyAlignment="1"/>
    <xf numFmtId="0" fontId="1" fillId="0" borderId="0" xfId="0" quotePrefix="1" applyFont="1" applyBorder="1"/>
    <xf numFmtId="0" fontId="2" fillId="0" borderId="0" xfId="0" applyFont="1" applyFill="1" applyBorder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/>
    <xf numFmtId="3" fontId="0" fillId="0" borderId="0" xfId="0" applyNumberFormat="1" applyBorder="1"/>
    <xf numFmtId="0" fontId="2" fillId="0" borderId="0" xfId="0" quotePrefix="1" applyFont="1" applyBorder="1" applyAlignment="1"/>
    <xf numFmtId="0" fontId="2" fillId="0" borderId="0" xfId="0" quotePrefix="1" applyFont="1" applyBorder="1"/>
    <xf numFmtId="0" fontId="4" fillId="0" borderId="0" xfId="0" applyFont="1" applyBorder="1"/>
    <xf numFmtId="0" fontId="5" fillId="0" borderId="0" xfId="0" applyFont="1" applyBorder="1"/>
    <xf numFmtId="2" fontId="2" fillId="0" borderId="0" xfId="0" applyNumberFormat="1" applyFont="1" applyBorder="1"/>
    <xf numFmtId="2" fontId="0" fillId="0" borderId="0" xfId="0" applyNumberFormat="1" applyBorder="1"/>
    <xf numFmtId="0" fontId="1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6" fontId="0" fillId="0" borderId="0" xfId="0" applyNumberFormat="1" applyBorder="1"/>
    <xf numFmtId="0" fontId="0" fillId="0" borderId="1" xfId="0" applyBorder="1"/>
    <xf numFmtId="0" fontId="1" fillId="0" borderId="0" xfId="0" quotePrefix="1" applyFont="1" applyBorder="1" applyAlignment="1"/>
    <xf numFmtId="1" fontId="2" fillId="0" borderId="0" xfId="0" applyNumberFormat="1" applyFont="1" applyBorder="1"/>
    <xf numFmtId="0" fontId="7" fillId="0" borderId="0" xfId="0" applyFont="1" applyAlignment="1"/>
    <xf numFmtId="0" fontId="8" fillId="0" borderId="2" xfId="0" applyFont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2" fillId="0" borderId="0" xfId="0" applyFont="1"/>
    <xf numFmtId="0" fontId="9" fillId="0" borderId="0" xfId="0" applyFont="1"/>
    <xf numFmtId="0" fontId="8" fillId="0" borderId="0" xfId="0" applyFont="1"/>
    <xf numFmtId="0" fontId="10" fillId="0" borderId="2" xfId="0" applyFont="1" applyBorder="1" applyAlignment="1">
      <alignment horizontal="center" wrapText="1"/>
    </xf>
    <xf numFmtId="0" fontId="7" fillId="0" borderId="0" xfId="0" applyFont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9" fillId="0" borderId="0" xfId="0" applyFont="1" applyBorder="1"/>
    <xf numFmtId="0" fontId="0" fillId="0" borderId="0" xfId="0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5" xfId="0" applyFont="1" applyBorder="1"/>
    <xf numFmtId="0" fontId="3" fillId="0" borderId="1" xfId="0" applyFont="1" applyBorder="1"/>
    <xf numFmtId="0" fontId="11" fillId="0" borderId="0" xfId="0" applyFont="1" applyFill="1" applyBorder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2" fontId="3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quotePrefix="1" applyBorder="1"/>
    <xf numFmtId="0" fontId="1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2" fontId="0" fillId="0" borderId="10" xfId="0" applyNumberFormat="1" applyBorder="1"/>
    <xf numFmtId="0" fontId="0" fillId="0" borderId="10" xfId="0" applyBorder="1"/>
    <xf numFmtId="0" fontId="0" fillId="0" borderId="10" xfId="0" applyFill="1" applyBorder="1"/>
    <xf numFmtId="2" fontId="3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90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dispersione</a:t>
            </a:r>
          </a:p>
        </c:rich>
      </c:tx>
      <c:layout>
        <c:manualLayout>
          <c:xMode val="edge"/>
          <c:yMode val="edge"/>
          <c:x val="0.31139240506329141"/>
          <c:y val="3.468212986888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74683544303807"/>
          <c:y val="0.17919100432256529"/>
          <c:w val="0.75696202531645551"/>
          <c:h val="0.6387292250852736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[1]Foglio5!$A$20:$A$27</c:f>
              <c:numCache>
                <c:formatCode>General</c:formatCode>
                <c:ptCount val="8"/>
                <c:pt idx="0">
                  <c:v>120</c:v>
                </c:pt>
                <c:pt idx="1">
                  <c:v>152</c:v>
                </c:pt>
                <c:pt idx="2">
                  <c:v>305</c:v>
                </c:pt>
                <c:pt idx="3">
                  <c:v>85</c:v>
                </c:pt>
                <c:pt idx="4">
                  <c:v>155</c:v>
                </c:pt>
                <c:pt idx="5">
                  <c:v>122</c:v>
                </c:pt>
                <c:pt idx="6">
                  <c:v>212</c:v>
                </c:pt>
                <c:pt idx="7">
                  <c:v>221</c:v>
                </c:pt>
              </c:numCache>
            </c:numRef>
          </c:xVal>
          <c:yVal>
            <c:numRef>
              <c:f>[1]Foglio5!$B$20:$B$27</c:f>
              <c:numCache>
                <c:formatCode>General</c:formatCode>
                <c:ptCount val="8"/>
                <c:pt idx="0">
                  <c:v>1350</c:v>
                </c:pt>
                <c:pt idx="1">
                  <c:v>1650</c:v>
                </c:pt>
                <c:pt idx="2">
                  <c:v>2935</c:v>
                </c:pt>
                <c:pt idx="3">
                  <c:v>1131</c:v>
                </c:pt>
                <c:pt idx="4">
                  <c:v>1722</c:v>
                </c:pt>
                <c:pt idx="5">
                  <c:v>1446</c:v>
                </c:pt>
                <c:pt idx="6">
                  <c:v>2219</c:v>
                </c:pt>
                <c:pt idx="7">
                  <c:v>2348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825264"/>
        <c:axId val="991833424"/>
      </c:scatterChart>
      <c:valAx>
        <c:axId val="99182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Numero pezzi</a:t>
                </a:r>
              </a:p>
            </c:rich>
          </c:tx>
          <c:layout>
            <c:manualLayout>
              <c:xMode val="edge"/>
              <c:yMode val="edge"/>
              <c:x val="0.45569620253164556"/>
              <c:y val="0.895955021612826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33424"/>
        <c:crosses val="autoZero"/>
        <c:crossBetween val="midCat"/>
      </c:valAx>
      <c:valAx>
        <c:axId val="99183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Costo di produzione</a:t>
                </a:r>
              </a:p>
            </c:rich>
          </c:tx>
          <c:layout>
            <c:manualLayout>
              <c:xMode val="edge"/>
              <c:yMode val="edge"/>
              <c:x val="4.0506329113924072E-2"/>
              <c:y val="0.32948023375439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252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dispersione</a:t>
            </a:r>
          </a:p>
        </c:rich>
      </c:tx>
      <c:layout>
        <c:manualLayout>
          <c:xMode val="edge"/>
          <c:yMode val="edge"/>
          <c:x val="0.2917933130699088"/>
          <c:y val="4.27352210838220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44984802431627"/>
          <c:y val="0.24359076017778528"/>
          <c:w val="0.7416413373860189"/>
          <c:h val="0.4871815203555705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2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[2]Foglio5!$B$7:$G$7</c:f>
              <c:numCache>
                <c:formatCode>General</c:formatCode>
                <c:ptCount val="6"/>
                <c:pt idx="0">
                  <c:v>3.73</c:v>
                </c:pt>
                <c:pt idx="1">
                  <c:v>3.48</c:v>
                </c:pt>
                <c:pt idx="2">
                  <c:v>3.5</c:v>
                </c:pt>
                <c:pt idx="3">
                  <c:v>3.58</c:v>
                </c:pt>
                <c:pt idx="4">
                  <c:v>3.65</c:v>
                </c:pt>
                <c:pt idx="5">
                  <c:v>3.67</c:v>
                </c:pt>
              </c:numCache>
            </c:numRef>
          </c:xVal>
          <c:yVal>
            <c:numRef>
              <c:f>[2]Foglio5!$B$6:$G$6</c:f>
              <c:numCache>
                <c:formatCode>General</c:formatCode>
                <c:ptCount val="6"/>
                <c:pt idx="0">
                  <c:v>2.59</c:v>
                </c:pt>
                <c:pt idx="1">
                  <c:v>3.35</c:v>
                </c:pt>
                <c:pt idx="2">
                  <c:v>3.31</c:v>
                </c:pt>
                <c:pt idx="3">
                  <c:v>2.97</c:v>
                </c:pt>
                <c:pt idx="4">
                  <c:v>2.67</c:v>
                </c:pt>
                <c:pt idx="5">
                  <c:v>2.71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826896"/>
        <c:axId val="991836688"/>
      </c:scatterChart>
      <c:valAx>
        <c:axId val="991826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Temperatura</a:t>
                </a:r>
              </a:p>
            </c:rich>
          </c:tx>
          <c:layout>
            <c:manualLayout>
              <c:xMode val="edge"/>
              <c:yMode val="edge"/>
              <c:x val="0.44376899696048638"/>
              <c:y val="0.846157377459675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36688"/>
        <c:crosses val="autoZero"/>
        <c:crossBetween val="midCat"/>
      </c:valAx>
      <c:valAx>
        <c:axId val="99183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Tempo</a:t>
                </a:r>
              </a:p>
            </c:rich>
          </c:tx>
          <c:layout>
            <c:manualLayout>
              <c:xMode val="edge"/>
              <c:yMode val="edge"/>
              <c:x val="4.8632218844984802E-2"/>
              <c:y val="0.39743755607954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268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dispersione del prezzo rispetto alla quantità</a:t>
            </a:r>
          </a:p>
        </c:rich>
      </c:tx>
      <c:layout>
        <c:manualLayout>
          <c:xMode val="edge"/>
          <c:yMode val="edge"/>
          <c:x val="0.11055276381909544"/>
          <c:y val="4.43349753694581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0402010050243"/>
          <c:y val="0.37438423645320212"/>
          <c:w val="0.76381909547738724"/>
          <c:h val="0.2955665024630543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it-IT"/>
                </a:p>
              </c:txPr>
            </c:trendlineLbl>
          </c:trendline>
          <c:xVal>
            <c:numRef>
              <c:f>[3]Foglio5!$B$3:$F$3</c:f>
              <c:numCache>
                <c:formatCode>General</c:formatCode>
                <c:ptCount val="5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</c:numCache>
            </c:numRef>
          </c:xVal>
          <c:yVal>
            <c:numRef>
              <c:f>[3]Foglio5!$B$4:$F$4</c:f>
              <c:numCache>
                <c:formatCode>General</c:formatCode>
                <c:ptCount val="5"/>
                <c:pt idx="0">
                  <c:v>30</c:v>
                </c:pt>
                <c:pt idx="1">
                  <c:v>27</c:v>
                </c:pt>
                <c:pt idx="2">
                  <c:v>22</c:v>
                </c:pt>
                <c:pt idx="3">
                  <c:v>18</c:v>
                </c:pt>
                <c:pt idx="4">
                  <c:v>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827440"/>
        <c:axId val="991830704"/>
      </c:scatterChart>
      <c:valAx>
        <c:axId val="991827440"/>
        <c:scaling>
          <c:orientation val="minMax"/>
          <c:min val="900"/>
        </c:scaling>
        <c:delete val="0"/>
        <c:axPos val="b"/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Prezzo</a:t>
                </a:r>
              </a:p>
            </c:rich>
          </c:tx>
          <c:layout>
            <c:manualLayout>
              <c:xMode val="edge"/>
              <c:yMode val="edge"/>
              <c:x val="0.4899497487437186"/>
              <c:y val="0.817733990147783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30704"/>
        <c:crosses val="autoZero"/>
        <c:crossBetween val="midCat"/>
      </c:valAx>
      <c:valAx>
        <c:axId val="991830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Quantità</a:t>
                </a:r>
              </a:p>
            </c:rich>
          </c:tx>
          <c:layout>
            <c:manualLayout>
              <c:xMode val="edge"/>
              <c:yMode val="edge"/>
              <c:x val="4.0201005025125629E-2"/>
              <c:y val="0.394088669950739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2744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dispersione delle entrate rispetto al numero di turisti</a:t>
            </a:r>
          </a:p>
        </c:rich>
      </c:tx>
      <c:layout>
        <c:manualLayout>
          <c:xMode val="edge"/>
          <c:yMode val="edge"/>
          <c:x val="0.12825316640660472"/>
          <c:y val="3.86741113971413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12309874360238"/>
          <c:y val="0.27624365283672414"/>
          <c:w val="0.80669382928212252"/>
          <c:h val="0.5000010116344710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[4]Foglio1!$B$5:$B$9</c:f>
              <c:numCache>
                <c:formatCode>General</c:formatCode>
                <c:ptCount val="5"/>
                <c:pt idx="0">
                  <c:v>60</c:v>
                </c:pt>
                <c:pt idx="1">
                  <c:v>48</c:v>
                </c:pt>
                <c:pt idx="2">
                  <c:v>30</c:v>
                </c:pt>
                <c:pt idx="3">
                  <c:v>23</c:v>
                </c:pt>
                <c:pt idx="4">
                  <c:v>15</c:v>
                </c:pt>
              </c:numCache>
            </c:numRef>
          </c:xVal>
          <c:yVal>
            <c:numRef>
              <c:f>[4]Foglio1!$C$5:$C$9</c:f>
              <c:numCache>
                <c:formatCode>General</c:formatCode>
                <c:ptCount val="5"/>
                <c:pt idx="0">
                  <c:v>27.3</c:v>
                </c:pt>
                <c:pt idx="1">
                  <c:v>25.1</c:v>
                </c:pt>
                <c:pt idx="2">
                  <c:v>27.1</c:v>
                </c:pt>
                <c:pt idx="3">
                  <c:v>11.9</c:v>
                </c:pt>
                <c:pt idx="4">
                  <c:v>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1837776"/>
        <c:axId val="991829616"/>
      </c:scatterChart>
      <c:valAx>
        <c:axId val="99183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Turisti</a:t>
                </a:r>
              </a:p>
            </c:rich>
          </c:tx>
          <c:layout>
            <c:manualLayout>
              <c:xMode val="edge"/>
              <c:yMode val="edge"/>
              <c:x val="0.50000147483154589"/>
              <c:y val="0.87292994296404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29616"/>
        <c:crosses val="autoZero"/>
        <c:crossBetween val="midCat"/>
      </c:valAx>
      <c:valAx>
        <c:axId val="991829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Entrate</a:t>
                </a:r>
              </a:p>
            </c:rich>
          </c:tx>
          <c:layout>
            <c:manualLayout>
              <c:xMode val="edge"/>
              <c:yMode val="edge"/>
              <c:x val="3.5316089300369405E-2"/>
              <c:y val="0.447514717595493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377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Distribuzione di frequenza secondo il carattere Tipologia cliente</a:t>
            </a:r>
          </a:p>
        </c:rich>
      </c:tx>
      <c:layout>
        <c:manualLayout>
          <c:xMode val="edge"/>
          <c:yMode val="edge"/>
          <c:x val="0.14604844692435595"/>
          <c:y val="4.10558507486943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86627669796114"/>
          <c:y val="0.19061644990465237"/>
          <c:w val="0.63745851539924769"/>
          <c:h val="0.59824239662383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[5]Foglio4!$A$26</c:f>
              <c:strCache>
                <c:ptCount val="1"/>
                <c:pt idx="0">
                  <c:v>Tipologia cliente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[5]Foglio4!$A$27:$A$29</c:f>
              <c:strCache>
                <c:ptCount val="3"/>
                <c:pt idx="0">
                  <c:v>A 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[5]Foglio4!$B$27:$B$29</c:f>
              <c:numCache>
                <c:formatCode>General</c:formatCode>
                <c:ptCount val="3"/>
                <c:pt idx="0">
                  <c:v>80</c:v>
                </c:pt>
                <c:pt idx="1">
                  <c:v>130</c:v>
                </c:pt>
                <c:pt idx="2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832880"/>
        <c:axId val="991832336"/>
      </c:barChart>
      <c:catAx>
        <c:axId val="991832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Tipologia di cliente</a:t>
                </a:r>
              </a:p>
            </c:rich>
          </c:tx>
          <c:layout>
            <c:manualLayout>
              <c:xMode val="edge"/>
              <c:yMode val="edge"/>
              <c:x val="0.33848875345997803"/>
              <c:y val="0.879768230329165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3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1832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Frequenza assoluta</a:t>
                </a:r>
              </a:p>
            </c:rich>
          </c:tx>
          <c:layout>
            <c:manualLayout>
              <c:xMode val="edge"/>
              <c:yMode val="edge"/>
              <c:x val="3.2646123430150151E-2"/>
              <c:y val="0.30205375907968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991832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66161339152197"/>
          <c:y val="0.45747947977116582"/>
          <c:w val="0.19415852355826135"/>
          <c:h val="6.45163368908054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it-IT"/>
              <a:t>Grafico a dispersione dei costi di manutenzione rispetto al numero di pezzi difettosi</a:t>
            </a:r>
          </a:p>
        </c:rich>
      </c:tx>
      <c:layout>
        <c:manualLayout>
          <c:xMode val="edge"/>
          <c:yMode val="edge"/>
          <c:x val="0.12476374828908254"/>
          <c:y val="3.7406586274571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49932636316999E-2"/>
          <c:y val="0.21197065555590403"/>
          <c:w val="0.89414019607175754"/>
          <c:h val="0.5685801113734836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[5]Foglio2!$B$5:$B$19</c:f>
              <c:numCache>
                <c:formatCode>General</c:formatCode>
                <c:ptCount val="15"/>
                <c:pt idx="0">
                  <c:v>12</c:v>
                </c:pt>
                <c:pt idx="1">
                  <c:v>13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14</c:v>
                </c:pt>
                <c:pt idx="6">
                  <c:v>1</c:v>
                </c:pt>
                <c:pt idx="7">
                  <c:v>7</c:v>
                </c:pt>
                <c:pt idx="8">
                  <c:v>2</c:v>
                </c:pt>
                <c:pt idx="9">
                  <c:v>7</c:v>
                </c:pt>
                <c:pt idx="10">
                  <c:v>2</c:v>
                </c:pt>
                <c:pt idx="11">
                  <c:v>13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</c:numCache>
            </c:numRef>
          </c:xVal>
          <c:yVal>
            <c:numRef>
              <c:f>[5]Foglio2!$C$5:$C$19</c:f>
              <c:numCache>
                <c:formatCode>General</c:formatCode>
                <c:ptCount val="15"/>
                <c:pt idx="0">
                  <c:v>13.03</c:v>
                </c:pt>
                <c:pt idx="1">
                  <c:v>5.07</c:v>
                </c:pt>
                <c:pt idx="2">
                  <c:v>7.57</c:v>
                </c:pt>
                <c:pt idx="3">
                  <c:v>32.24</c:v>
                </c:pt>
                <c:pt idx="4">
                  <c:v>20.38</c:v>
                </c:pt>
                <c:pt idx="5">
                  <c:v>16.690000000000001</c:v>
                </c:pt>
                <c:pt idx="6">
                  <c:v>33</c:v>
                </c:pt>
                <c:pt idx="7">
                  <c:v>22.18</c:v>
                </c:pt>
                <c:pt idx="8">
                  <c:v>13.2</c:v>
                </c:pt>
                <c:pt idx="9">
                  <c:v>5.13</c:v>
                </c:pt>
                <c:pt idx="10">
                  <c:v>5.76</c:v>
                </c:pt>
                <c:pt idx="11">
                  <c:v>14.4</c:v>
                </c:pt>
                <c:pt idx="12">
                  <c:v>1.87</c:v>
                </c:pt>
                <c:pt idx="13">
                  <c:v>1</c:v>
                </c:pt>
                <c:pt idx="14">
                  <c:v>3.72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9586224"/>
        <c:axId val="819582416"/>
      </c:scatterChart>
      <c:valAx>
        <c:axId val="81958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Numero di pezzi difettosi</a:t>
                </a:r>
              </a:p>
            </c:rich>
          </c:tx>
          <c:layout>
            <c:manualLayout>
              <c:xMode val="edge"/>
              <c:yMode val="edge"/>
              <c:x val="0.43100203954410304"/>
              <c:y val="0.88030166366157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819582416"/>
        <c:crosses val="autoZero"/>
        <c:crossBetween val="midCat"/>
      </c:valAx>
      <c:valAx>
        <c:axId val="819582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it-IT"/>
                  <a:t>Costi di manutenzione</a:t>
                </a:r>
              </a:p>
            </c:rich>
          </c:tx>
          <c:layout>
            <c:manualLayout>
              <c:xMode val="edge"/>
              <c:yMode val="edge"/>
              <c:x val="1.7958418314337633E-2"/>
              <c:y val="0.271821193595218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t-IT"/>
          </a:p>
        </c:txPr>
        <c:crossAx val="8195862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28</xdr:row>
      <xdr:rowOff>9525</xdr:rowOff>
    </xdr:from>
    <xdr:to>
      <xdr:col>10</xdr:col>
      <xdr:colOff>209550</xdr:colOff>
      <xdr:row>48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13</xdr:row>
      <xdr:rowOff>104775</xdr:rowOff>
    </xdr:from>
    <xdr:to>
      <xdr:col>6</xdr:col>
      <xdr:colOff>38100</xdr:colOff>
      <xdr:row>27</xdr:row>
      <xdr:rowOff>66675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9</xdr:row>
      <xdr:rowOff>95250</xdr:rowOff>
    </xdr:from>
    <xdr:to>
      <xdr:col>7</xdr:col>
      <xdr:colOff>85725</xdr:colOff>
      <xdr:row>21</xdr:row>
      <xdr:rowOff>85725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213360</xdr:colOff>
      <xdr:row>5</xdr:row>
      <xdr:rowOff>91440</xdr:rowOff>
    </xdr:from>
    <xdr:to>
      <xdr:col>13</xdr:col>
      <xdr:colOff>563880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502920</xdr:colOff>
      <xdr:row>20</xdr:row>
      <xdr:rowOff>76200</xdr:rowOff>
    </xdr:from>
    <xdr:to>
      <xdr:col>15</xdr:col>
      <xdr:colOff>60960</xdr:colOff>
      <xdr:row>35</xdr:row>
      <xdr:rowOff>160020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26</xdr:row>
      <xdr:rowOff>30480</xdr:rowOff>
    </xdr:from>
    <xdr:to>
      <xdr:col>7</xdr:col>
      <xdr:colOff>297180</xdr:colOff>
      <xdr:row>44</xdr:row>
      <xdr:rowOff>68580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vecchioPC/Statistica/2012-2013/Appello%20051013/appello%2005_09_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vecchioPC/Statistica/2012-2013/Appello%2018_09_13/appello%2018_09_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vecchioPC/Statistica/2012-2013/Appello%2011_06_13/appello%2011_06_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vecchioPC/Statistica/2011-2012/Appello%2011_09_12/appello%2011_09_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uisa/vecchioPC/Statistica/2011-2012/Appello_15_02_13/Compito150213%20-%20Soluzi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4"/>
      <sheetName val="Foglio1"/>
      <sheetName val="Foglio6"/>
      <sheetName val="Foglio5"/>
      <sheetName val="Foglio2"/>
      <sheetName val="Foglio3"/>
    </sheetNames>
    <sheetDataSet>
      <sheetData sheetId="0" refreshError="1"/>
      <sheetData sheetId="1" refreshError="1"/>
      <sheetData sheetId="2" refreshError="1"/>
      <sheetData sheetId="3">
        <row r="20">
          <cell r="A20">
            <v>120</v>
          </cell>
          <cell r="B20">
            <v>1350</v>
          </cell>
        </row>
        <row r="21">
          <cell r="A21">
            <v>152</v>
          </cell>
          <cell r="B21">
            <v>1650</v>
          </cell>
        </row>
        <row r="22">
          <cell r="A22">
            <v>305</v>
          </cell>
          <cell r="B22">
            <v>2935</v>
          </cell>
        </row>
        <row r="23">
          <cell r="A23">
            <v>85</v>
          </cell>
          <cell r="B23">
            <v>1131</v>
          </cell>
        </row>
        <row r="24">
          <cell r="A24">
            <v>155</v>
          </cell>
          <cell r="B24">
            <v>1722</v>
          </cell>
        </row>
        <row r="25">
          <cell r="A25">
            <v>122</v>
          </cell>
          <cell r="B25">
            <v>1446</v>
          </cell>
        </row>
        <row r="26">
          <cell r="A26">
            <v>212</v>
          </cell>
          <cell r="B26">
            <v>2219</v>
          </cell>
        </row>
        <row r="27">
          <cell r="A27">
            <v>221</v>
          </cell>
          <cell r="B27">
            <v>2348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4"/>
      <sheetName val="Foglio1"/>
      <sheetName val="Foglio6"/>
      <sheetName val="Foglio5"/>
      <sheetName val="Foglio2"/>
      <sheetName val="Foglio3"/>
    </sheetNames>
    <sheetDataSet>
      <sheetData sheetId="0" refreshError="1"/>
      <sheetData sheetId="1" refreshError="1"/>
      <sheetData sheetId="2" refreshError="1"/>
      <sheetData sheetId="3">
        <row r="6">
          <cell r="B6">
            <v>2.59</v>
          </cell>
          <cell r="C6">
            <v>3.35</v>
          </cell>
          <cell r="D6">
            <v>3.31</v>
          </cell>
          <cell r="E6">
            <v>2.97</v>
          </cell>
          <cell r="F6">
            <v>2.67</v>
          </cell>
          <cell r="G6">
            <v>2.71</v>
          </cell>
        </row>
        <row r="7">
          <cell r="B7">
            <v>3.73</v>
          </cell>
          <cell r="C7">
            <v>3.48</v>
          </cell>
          <cell r="D7">
            <v>3.5</v>
          </cell>
          <cell r="E7">
            <v>3.58</v>
          </cell>
          <cell r="F7">
            <v>3.65</v>
          </cell>
          <cell r="G7">
            <v>3.67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4"/>
      <sheetName val="Foglio1"/>
      <sheetName val="Foglio6"/>
      <sheetName val="Foglio5"/>
      <sheetName val="Foglio2"/>
      <sheetName val="Foglio3"/>
    </sheetNames>
    <sheetDataSet>
      <sheetData sheetId="0"/>
      <sheetData sheetId="1"/>
      <sheetData sheetId="2"/>
      <sheetData sheetId="3">
        <row r="3">
          <cell r="B3">
            <v>1000</v>
          </cell>
          <cell r="C3">
            <v>1100</v>
          </cell>
          <cell r="D3">
            <v>1200</v>
          </cell>
          <cell r="E3">
            <v>1300</v>
          </cell>
          <cell r="F3">
            <v>1400</v>
          </cell>
        </row>
        <row r="4">
          <cell r="B4">
            <v>30</v>
          </cell>
          <cell r="C4">
            <v>27</v>
          </cell>
          <cell r="D4">
            <v>22</v>
          </cell>
          <cell r="E4">
            <v>18</v>
          </cell>
          <cell r="F4">
            <v>15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4"/>
      <sheetName val="Foglio1"/>
      <sheetName val="Foglio6"/>
      <sheetName val="Foglio5"/>
      <sheetName val="Foglio2"/>
      <sheetName val="Foglio3"/>
    </sheetNames>
    <sheetDataSet>
      <sheetData sheetId="0" refreshError="1"/>
      <sheetData sheetId="1">
        <row r="5">
          <cell r="B5">
            <v>60</v>
          </cell>
          <cell r="C5">
            <v>27.3</v>
          </cell>
        </row>
        <row r="6">
          <cell r="B6">
            <v>48</v>
          </cell>
          <cell r="C6">
            <v>25.1</v>
          </cell>
        </row>
        <row r="7">
          <cell r="B7">
            <v>30</v>
          </cell>
          <cell r="C7">
            <v>27.1</v>
          </cell>
        </row>
        <row r="8">
          <cell r="B8">
            <v>23</v>
          </cell>
          <cell r="C8">
            <v>11.9</v>
          </cell>
        </row>
        <row r="9">
          <cell r="B9">
            <v>15</v>
          </cell>
          <cell r="C9">
            <v>6.5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3"/>
      <sheetName val="Foglio6"/>
      <sheetName val="Foglio1"/>
      <sheetName val="Foglio2"/>
      <sheetName val="Foglio4"/>
      <sheetName val="Foglio5"/>
    </sheetNames>
    <sheetDataSet>
      <sheetData sheetId="0" refreshError="1"/>
      <sheetData sheetId="1" refreshError="1"/>
      <sheetData sheetId="2" refreshError="1"/>
      <sheetData sheetId="3">
        <row r="5">
          <cell r="B5">
            <v>12</v>
          </cell>
          <cell r="C5">
            <v>13.03</v>
          </cell>
        </row>
        <row r="6">
          <cell r="B6">
            <v>13</v>
          </cell>
          <cell r="C6">
            <v>5.07</v>
          </cell>
        </row>
        <row r="7">
          <cell r="B7">
            <v>4</v>
          </cell>
          <cell r="C7">
            <v>7.57</v>
          </cell>
        </row>
        <row r="8">
          <cell r="B8">
            <v>3</v>
          </cell>
          <cell r="C8">
            <v>32.24</v>
          </cell>
        </row>
        <row r="9">
          <cell r="B9">
            <v>2</v>
          </cell>
          <cell r="C9">
            <v>20.38</v>
          </cell>
        </row>
        <row r="10">
          <cell r="B10">
            <v>14</v>
          </cell>
          <cell r="C10">
            <v>16.690000000000001</v>
          </cell>
        </row>
        <row r="11">
          <cell r="B11">
            <v>1</v>
          </cell>
          <cell r="C11">
            <v>33</v>
          </cell>
        </row>
        <row r="12">
          <cell r="B12">
            <v>7</v>
          </cell>
          <cell r="C12">
            <v>22.18</v>
          </cell>
        </row>
        <row r="13">
          <cell r="B13">
            <v>2</v>
          </cell>
          <cell r="C13">
            <v>13.2</v>
          </cell>
        </row>
        <row r="14">
          <cell r="B14">
            <v>7</v>
          </cell>
          <cell r="C14">
            <v>5.13</v>
          </cell>
        </row>
        <row r="15">
          <cell r="B15">
            <v>2</v>
          </cell>
          <cell r="C15">
            <v>5.76</v>
          </cell>
        </row>
        <row r="16">
          <cell r="B16">
            <v>13</v>
          </cell>
          <cell r="C16">
            <v>14.4</v>
          </cell>
        </row>
        <row r="17">
          <cell r="B17">
            <v>9</v>
          </cell>
          <cell r="C17">
            <v>1.87</v>
          </cell>
        </row>
        <row r="18">
          <cell r="B18">
            <v>9</v>
          </cell>
          <cell r="C18">
            <v>1</v>
          </cell>
        </row>
        <row r="19">
          <cell r="B19">
            <v>10</v>
          </cell>
          <cell r="C19">
            <v>3.72</v>
          </cell>
        </row>
      </sheetData>
      <sheetData sheetId="4">
        <row r="26">
          <cell r="A26" t="str">
            <v>Tipologia cliente</v>
          </cell>
        </row>
        <row r="27">
          <cell r="A27" t="str">
            <v xml:space="preserve">A </v>
          </cell>
          <cell r="B27">
            <v>80</v>
          </cell>
        </row>
        <row r="28">
          <cell r="A28" t="str">
            <v>B</v>
          </cell>
          <cell r="B28">
            <v>130</v>
          </cell>
        </row>
        <row r="29">
          <cell r="A29" t="str">
            <v>C</v>
          </cell>
          <cell r="B29">
            <v>100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workbookViewId="0">
      <selection sqref="A1:XFD2"/>
    </sheetView>
  </sheetViews>
  <sheetFormatPr defaultRowHeight="15" x14ac:dyDescent="0.25"/>
  <cols>
    <col min="1" max="1" width="14" style="2" customWidth="1"/>
    <col min="2" max="2" width="13.140625" style="2" customWidth="1"/>
    <col min="3" max="3" width="10.28515625" style="2" customWidth="1"/>
    <col min="4" max="4" width="10.140625" style="2" customWidth="1"/>
    <col min="5" max="5" width="11.5703125" style="2" customWidth="1"/>
    <col min="6" max="6" width="11.85546875" style="2" customWidth="1"/>
    <col min="7" max="7" width="16.7109375" style="2" customWidth="1"/>
    <col min="8" max="8" width="4.85546875" style="2" customWidth="1"/>
    <col min="9" max="9" width="5" style="2" customWidth="1"/>
    <col min="10" max="10" width="5.85546875" style="2" customWidth="1"/>
    <col min="11" max="11" width="5.28515625" style="2" customWidth="1"/>
    <col min="12" max="12" width="6" style="2" customWidth="1"/>
    <col min="13" max="13" width="5.5703125" style="2" customWidth="1"/>
    <col min="14" max="14" width="5.140625" style="2" customWidth="1"/>
    <col min="15" max="15" width="2" style="2" customWidth="1"/>
    <col min="16" max="16" width="5.42578125" style="2" customWidth="1"/>
    <col min="17" max="17" width="4.85546875" style="2" customWidth="1"/>
    <col min="18" max="18" width="1.85546875" style="2" customWidth="1"/>
    <col min="19" max="19" width="5.5703125" style="2" customWidth="1"/>
    <col min="20" max="20" width="4.7109375" style="2" customWidth="1"/>
    <col min="21" max="21" width="1.85546875" style="2" customWidth="1"/>
    <col min="22" max="22" width="5.7109375" style="2" customWidth="1"/>
    <col min="23" max="256" width="9.140625" style="2"/>
    <col min="257" max="257" width="14" style="2" customWidth="1"/>
    <col min="258" max="258" width="13.140625" style="2" customWidth="1"/>
    <col min="259" max="259" width="10.28515625" style="2" customWidth="1"/>
    <col min="260" max="260" width="10.140625" style="2" customWidth="1"/>
    <col min="261" max="261" width="11.5703125" style="2" customWidth="1"/>
    <col min="262" max="262" width="11.85546875" style="2" customWidth="1"/>
    <col min="263" max="263" width="16.7109375" style="2" customWidth="1"/>
    <col min="264" max="264" width="4.85546875" style="2" customWidth="1"/>
    <col min="265" max="265" width="5" style="2" customWidth="1"/>
    <col min="266" max="266" width="5.85546875" style="2" customWidth="1"/>
    <col min="267" max="267" width="5.28515625" style="2" customWidth="1"/>
    <col min="268" max="268" width="6" style="2" customWidth="1"/>
    <col min="269" max="269" width="5.5703125" style="2" customWidth="1"/>
    <col min="270" max="270" width="5.140625" style="2" customWidth="1"/>
    <col min="271" max="271" width="2" style="2" customWidth="1"/>
    <col min="272" max="272" width="5.42578125" style="2" customWidth="1"/>
    <col min="273" max="273" width="4.85546875" style="2" customWidth="1"/>
    <col min="274" max="274" width="1.85546875" style="2" customWidth="1"/>
    <col min="275" max="275" width="5.5703125" style="2" customWidth="1"/>
    <col min="276" max="276" width="4.7109375" style="2" customWidth="1"/>
    <col min="277" max="277" width="1.85546875" style="2" customWidth="1"/>
    <col min="278" max="278" width="5.7109375" style="2" customWidth="1"/>
    <col min="279" max="512" width="9.140625" style="2"/>
    <col min="513" max="513" width="14" style="2" customWidth="1"/>
    <col min="514" max="514" width="13.140625" style="2" customWidth="1"/>
    <col min="515" max="515" width="10.28515625" style="2" customWidth="1"/>
    <col min="516" max="516" width="10.140625" style="2" customWidth="1"/>
    <col min="517" max="517" width="11.5703125" style="2" customWidth="1"/>
    <col min="518" max="518" width="11.85546875" style="2" customWidth="1"/>
    <col min="519" max="519" width="16.7109375" style="2" customWidth="1"/>
    <col min="520" max="520" width="4.85546875" style="2" customWidth="1"/>
    <col min="521" max="521" width="5" style="2" customWidth="1"/>
    <col min="522" max="522" width="5.85546875" style="2" customWidth="1"/>
    <col min="523" max="523" width="5.28515625" style="2" customWidth="1"/>
    <col min="524" max="524" width="6" style="2" customWidth="1"/>
    <col min="525" max="525" width="5.5703125" style="2" customWidth="1"/>
    <col min="526" max="526" width="5.140625" style="2" customWidth="1"/>
    <col min="527" max="527" width="2" style="2" customWidth="1"/>
    <col min="528" max="528" width="5.42578125" style="2" customWidth="1"/>
    <col min="529" max="529" width="4.85546875" style="2" customWidth="1"/>
    <col min="530" max="530" width="1.85546875" style="2" customWidth="1"/>
    <col min="531" max="531" width="5.5703125" style="2" customWidth="1"/>
    <col min="532" max="532" width="4.7109375" style="2" customWidth="1"/>
    <col min="533" max="533" width="1.85546875" style="2" customWidth="1"/>
    <col min="534" max="534" width="5.7109375" style="2" customWidth="1"/>
    <col min="535" max="768" width="9.140625" style="2"/>
    <col min="769" max="769" width="14" style="2" customWidth="1"/>
    <col min="770" max="770" width="13.140625" style="2" customWidth="1"/>
    <col min="771" max="771" width="10.28515625" style="2" customWidth="1"/>
    <col min="772" max="772" width="10.140625" style="2" customWidth="1"/>
    <col min="773" max="773" width="11.5703125" style="2" customWidth="1"/>
    <col min="774" max="774" width="11.85546875" style="2" customWidth="1"/>
    <col min="775" max="775" width="16.7109375" style="2" customWidth="1"/>
    <col min="776" max="776" width="4.85546875" style="2" customWidth="1"/>
    <col min="777" max="777" width="5" style="2" customWidth="1"/>
    <col min="778" max="778" width="5.85546875" style="2" customWidth="1"/>
    <col min="779" max="779" width="5.28515625" style="2" customWidth="1"/>
    <col min="780" max="780" width="6" style="2" customWidth="1"/>
    <col min="781" max="781" width="5.5703125" style="2" customWidth="1"/>
    <col min="782" max="782" width="5.140625" style="2" customWidth="1"/>
    <col min="783" max="783" width="2" style="2" customWidth="1"/>
    <col min="784" max="784" width="5.42578125" style="2" customWidth="1"/>
    <col min="785" max="785" width="4.85546875" style="2" customWidth="1"/>
    <col min="786" max="786" width="1.85546875" style="2" customWidth="1"/>
    <col min="787" max="787" width="5.5703125" style="2" customWidth="1"/>
    <col min="788" max="788" width="4.7109375" style="2" customWidth="1"/>
    <col min="789" max="789" width="1.85546875" style="2" customWidth="1"/>
    <col min="790" max="790" width="5.7109375" style="2" customWidth="1"/>
    <col min="791" max="1024" width="9.140625" style="2"/>
    <col min="1025" max="1025" width="14" style="2" customWidth="1"/>
    <col min="1026" max="1026" width="13.140625" style="2" customWidth="1"/>
    <col min="1027" max="1027" width="10.28515625" style="2" customWidth="1"/>
    <col min="1028" max="1028" width="10.140625" style="2" customWidth="1"/>
    <col min="1029" max="1029" width="11.5703125" style="2" customWidth="1"/>
    <col min="1030" max="1030" width="11.85546875" style="2" customWidth="1"/>
    <col min="1031" max="1031" width="16.7109375" style="2" customWidth="1"/>
    <col min="1032" max="1032" width="4.85546875" style="2" customWidth="1"/>
    <col min="1033" max="1033" width="5" style="2" customWidth="1"/>
    <col min="1034" max="1034" width="5.85546875" style="2" customWidth="1"/>
    <col min="1035" max="1035" width="5.28515625" style="2" customWidth="1"/>
    <col min="1036" max="1036" width="6" style="2" customWidth="1"/>
    <col min="1037" max="1037" width="5.5703125" style="2" customWidth="1"/>
    <col min="1038" max="1038" width="5.140625" style="2" customWidth="1"/>
    <col min="1039" max="1039" width="2" style="2" customWidth="1"/>
    <col min="1040" max="1040" width="5.42578125" style="2" customWidth="1"/>
    <col min="1041" max="1041" width="4.85546875" style="2" customWidth="1"/>
    <col min="1042" max="1042" width="1.85546875" style="2" customWidth="1"/>
    <col min="1043" max="1043" width="5.5703125" style="2" customWidth="1"/>
    <col min="1044" max="1044" width="4.7109375" style="2" customWidth="1"/>
    <col min="1045" max="1045" width="1.85546875" style="2" customWidth="1"/>
    <col min="1046" max="1046" width="5.7109375" style="2" customWidth="1"/>
    <col min="1047" max="1280" width="9.140625" style="2"/>
    <col min="1281" max="1281" width="14" style="2" customWidth="1"/>
    <col min="1282" max="1282" width="13.140625" style="2" customWidth="1"/>
    <col min="1283" max="1283" width="10.28515625" style="2" customWidth="1"/>
    <col min="1284" max="1284" width="10.140625" style="2" customWidth="1"/>
    <col min="1285" max="1285" width="11.5703125" style="2" customWidth="1"/>
    <col min="1286" max="1286" width="11.85546875" style="2" customWidth="1"/>
    <col min="1287" max="1287" width="16.7109375" style="2" customWidth="1"/>
    <col min="1288" max="1288" width="4.85546875" style="2" customWidth="1"/>
    <col min="1289" max="1289" width="5" style="2" customWidth="1"/>
    <col min="1290" max="1290" width="5.85546875" style="2" customWidth="1"/>
    <col min="1291" max="1291" width="5.28515625" style="2" customWidth="1"/>
    <col min="1292" max="1292" width="6" style="2" customWidth="1"/>
    <col min="1293" max="1293" width="5.5703125" style="2" customWidth="1"/>
    <col min="1294" max="1294" width="5.140625" style="2" customWidth="1"/>
    <col min="1295" max="1295" width="2" style="2" customWidth="1"/>
    <col min="1296" max="1296" width="5.42578125" style="2" customWidth="1"/>
    <col min="1297" max="1297" width="4.85546875" style="2" customWidth="1"/>
    <col min="1298" max="1298" width="1.85546875" style="2" customWidth="1"/>
    <col min="1299" max="1299" width="5.5703125" style="2" customWidth="1"/>
    <col min="1300" max="1300" width="4.7109375" style="2" customWidth="1"/>
    <col min="1301" max="1301" width="1.85546875" style="2" customWidth="1"/>
    <col min="1302" max="1302" width="5.7109375" style="2" customWidth="1"/>
    <col min="1303" max="1536" width="9.140625" style="2"/>
    <col min="1537" max="1537" width="14" style="2" customWidth="1"/>
    <col min="1538" max="1538" width="13.140625" style="2" customWidth="1"/>
    <col min="1539" max="1539" width="10.28515625" style="2" customWidth="1"/>
    <col min="1540" max="1540" width="10.140625" style="2" customWidth="1"/>
    <col min="1541" max="1541" width="11.5703125" style="2" customWidth="1"/>
    <col min="1542" max="1542" width="11.85546875" style="2" customWidth="1"/>
    <col min="1543" max="1543" width="16.7109375" style="2" customWidth="1"/>
    <col min="1544" max="1544" width="4.85546875" style="2" customWidth="1"/>
    <col min="1545" max="1545" width="5" style="2" customWidth="1"/>
    <col min="1546" max="1546" width="5.85546875" style="2" customWidth="1"/>
    <col min="1547" max="1547" width="5.28515625" style="2" customWidth="1"/>
    <col min="1548" max="1548" width="6" style="2" customWidth="1"/>
    <col min="1549" max="1549" width="5.5703125" style="2" customWidth="1"/>
    <col min="1550" max="1550" width="5.140625" style="2" customWidth="1"/>
    <col min="1551" max="1551" width="2" style="2" customWidth="1"/>
    <col min="1552" max="1552" width="5.42578125" style="2" customWidth="1"/>
    <col min="1553" max="1553" width="4.85546875" style="2" customWidth="1"/>
    <col min="1554" max="1554" width="1.85546875" style="2" customWidth="1"/>
    <col min="1555" max="1555" width="5.5703125" style="2" customWidth="1"/>
    <col min="1556" max="1556" width="4.7109375" style="2" customWidth="1"/>
    <col min="1557" max="1557" width="1.85546875" style="2" customWidth="1"/>
    <col min="1558" max="1558" width="5.7109375" style="2" customWidth="1"/>
    <col min="1559" max="1792" width="9.140625" style="2"/>
    <col min="1793" max="1793" width="14" style="2" customWidth="1"/>
    <col min="1794" max="1794" width="13.140625" style="2" customWidth="1"/>
    <col min="1795" max="1795" width="10.28515625" style="2" customWidth="1"/>
    <col min="1796" max="1796" width="10.140625" style="2" customWidth="1"/>
    <col min="1797" max="1797" width="11.5703125" style="2" customWidth="1"/>
    <col min="1798" max="1798" width="11.85546875" style="2" customWidth="1"/>
    <col min="1799" max="1799" width="16.7109375" style="2" customWidth="1"/>
    <col min="1800" max="1800" width="4.85546875" style="2" customWidth="1"/>
    <col min="1801" max="1801" width="5" style="2" customWidth="1"/>
    <col min="1802" max="1802" width="5.85546875" style="2" customWidth="1"/>
    <col min="1803" max="1803" width="5.28515625" style="2" customWidth="1"/>
    <col min="1804" max="1804" width="6" style="2" customWidth="1"/>
    <col min="1805" max="1805" width="5.5703125" style="2" customWidth="1"/>
    <col min="1806" max="1806" width="5.140625" style="2" customWidth="1"/>
    <col min="1807" max="1807" width="2" style="2" customWidth="1"/>
    <col min="1808" max="1808" width="5.42578125" style="2" customWidth="1"/>
    <col min="1809" max="1809" width="4.85546875" style="2" customWidth="1"/>
    <col min="1810" max="1810" width="1.85546875" style="2" customWidth="1"/>
    <col min="1811" max="1811" width="5.5703125" style="2" customWidth="1"/>
    <col min="1812" max="1812" width="4.7109375" style="2" customWidth="1"/>
    <col min="1813" max="1813" width="1.85546875" style="2" customWidth="1"/>
    <col min="1814" max="1814" width="5.7109375" style="2" customWidth="1"/>
    <col min="1815" max="2048" width="9.140625" style="2"/>
    <col min="2049" max="2049" width="14" style="2" customWidth="1"/>
    <col min="2050" max="2050" width="13.140625" style="2" customWidth="1"/>
    <col min="2051" max="2051" width="10.28515625" style="2" customWidth="1"/>
    <col min="2052" max="2052" width="10.140625" style="2" customWidth="1"/>
    <col min="2053" max="2053" width="11.5703125" style="2" customWidth="1"/>
    <col min="2054" max="2054" width="11.85546875" style="2" customWidth="1"/>
    <col min="2055" max="2055" width="16.7109375" style="2" customWidth="1"/>
    <col min="2056" max="2056" width="4.85546875" style="2" customWidth="1"/>
    <col min="2057" max="2057" width="5" style="2" customWidth="1"/>
    <col min="2058" max="2058" width="5.85546875" style="2" customWidth="1"/>
    <col min="2059" max="2059" width="5.28515625" style="2" customWidth="1"/>
    <col min="2060" max="2060" width="6" style="2" customWidth="1"/>
    <col min="2061" max="2061" width="5.5703125" style="2" customWidth="1"/>
    <col min="2062" max="2062" width="5.140625" style="2" customWidth="1"/>
    <col min="2063" max="2063" width="2" style="2" customWidth="1"/>
    <col min="2064" max="2064" width="5.42578125" style="2" customWidth="1"/>
    <col min="2065" max="2065" width="4.85546875" style="2" customWidth="1"/>
    <col min="2066" max="2066" width="1.85546875" style="2" customWidth="1"/>
    <col min="2067" max="2067" width="5.5703125" style="2" customWidth="1"/>
    <col min="2068" max="2068" width="4.7109375" style="2" customWidth="1"/>
    <col min="2069" max="2069" width="1.85546875" style="2" customWidth="1"/>
    <col min="2070" max="2070" width="5.7109375" style="2" customWidth="1"/>
    <col min="2071" max="2304" width="9.140625" style="2"/>
    <col min="2305" max="2305" width="14" style="2" customWidth="1"/>
    <col min="2306" max="2306" width="13.140625" style="2" customWidth="1"/>
    <col min="2307" max="2307" width="10.28515625" style="2" customWidth="1"/>
    <col min="2308" max="2308" width="10.140625" style="2" customWidth="1"/>
    <col min="2309" max="2309" width="11.5703125" style="2" customWidth="1"/>
    <col min="2310" max="2310" width="11.85546875" style="2" customWidth="1"/>
    <col min="2311" max="2311" width="16.7109375" style="2" customWidth="1"/>
    <col min="2312" max="2312" width="4.85546875" style="2" customWidth="1"/>
    <col min="2313" max="2313" width="5" style="2" customWidth="1"/>
    <col min="2314" max="2314" width="5.85546875" style="2" customWidth="1"/>
    <col min="2315" max="2315" width="5.28515625" style="2" customWidth="1"/>
    <col min="2316" max="2316" width="6" style="2" customWidth="1"/>
    <col min="2317" max="2317" width="5.5703125" style="2" customWidth="1"/>
    <col min="2318" max="2318" width="5.140625" style="2" customWidth="1"/>
    <col min="2319" max="2319" width="2" style="2" customWidth="1"/>
    <col min="2320" max="2320" width="5.42578125" style="2" customWidth="1"/>
    <col min="2321" max="2321" width="4.85546875" style="2" customWidth="1"/>
    <col min="2322" max="2322" width="1.85546875" style="2" customWidth="1"/>
    <col min="2323" max="2323" width="5.5703125" style="2" customWidth="1"/>
    <col min="2324" max="2324" width="4.7109375" style="2" customWidth="1"/>
    <col min="2325" max="2325" width="1.85546875" style="2" customWidth="1"/>
    <col min="2326" max="2326" width="5.7109375" style="2" customWidth="1"/>
    <col min="2327" max="2560" width="9.140625" style="2"/>
    <col min="2561" max="2561" width="14" style="2" customWidth="1"/>
    <col min="2562" max="2562" width="13.140625" style="2" customWidth="1"/>
    <col min="2563" max="2563" width="10.28515625" style="2" customWidth="1"/>
    <col min="2564" max="2564" width="10.140625" style="2" customWidth="1"/>
    <col min="2565" max="2565" width="11.5703125" style="2" customWidth="1"/>
    <col min="2566" max="2566" width="11.85546875" style="2" customWidth="1"/>
    <col min="2567" max="2567" width="16.7109375" style="2" customWidth="1"/>
    <col min="2568" max="2568" width="4.85546875" style="2" customWidth="1"/>
    <col min="2569" max="2569" width="5" style="2" customWidth="1"/>
    <col min="2570" max="2570" width="5.85546875" style="2" customWidth="1"/>
    <col min="2571" max="2571" width="5.28515625" style="2" customWidth="1"/>
    <col min="2572" max="2572" width="6" style="2" customWidth="1"/>
    <col min="2573" max="2573" width="5.5703125" style="2" customWidth="1"/>
    <col min="2574" max="2574" width="5.140625" style="2" customWidth="1"/>
    <col min="2575" max="2575" width="2" style="2" customWidth="1"/>
    <col min="2576" max="2576" width="5.42578125" style="2" customWidth="1"/>
    <col min="2577" max="2577" width="4.85546875" style="2" customWidth="1"/>
    <col min="2578" max="2578" width="1.85546875" style="2" customWidth="1"/>
    <col min="2579" max="2579" width="5.5703125" style="2" customWidth="1"/>
    <col min="2580" max="2580" width="4.7109375" style="2" customWidth="1"/>
    <col min="2581" max="2581" width="1.85546875" style="2" customWidth="1"/>
    <col min="2582" max="2582" width="5.7109375" style="2" customWidth="1"/>
    <col min="2583" max="2816" width="9.140625" style="2"/>
    <col min="2817" max="2817" width="14" style="2" customWidth="1"/>
    <col min="2818" max="2818" width="13.140625" style="2" customWidth="1"/>
    <col min="2819" max="2819" width="10.28515625" style="2" customWidth="1"/>
    <col min="2820" max="2820" width="10.140625" style="2" customWidth="1"/>
    <col min="2821" max="2821" width="11.5703125" style="2" customWidth="1"/>
    <col min="2822" max="2822" width="11.85546875" style="2" customWidth="1"/>
    <col min="2823" max="2823" width="16.7109375" style="2" customWidth="1"/>
    <col min="2824" max="2824" width="4.85546875" style="2" customWidth="1"/>
    <col min="2825" max="2825" width="5" style="2" customWidth="1"/>
    <col min="2826" max="2826" width="5.85546875" style="2" customWidth="1"/>
    <col min="2827" max="2827" width="5.28515625" style="2" customWidth="1"/>
    <col min="2828" max="2828" width="6" style="2" customWidth="1"/>
    <col min="2829" max="2829" width="5.5703125" style="2" customWidth="1"/>
    <col min="2830" max="2830" width="5.140625" style="2" customWidth="1"/>
    <col min="2831" max="2831" width="2" style="2" customWidth="1"/>
    <col min="2832" max="2832" width="5.42578125" style="2" customWidth="1"/>
    <col min="2833" max="2833" width="4.85546875" style="2" customWidth="1"/>
    <col min="2834" max="2834" width="1.85546875" style="2" customWidth="1"/>
    <col min="2835" max="2835" width="5.5703125" style="2" customWidth="1"/>
    <col min="2836" max="2836" width="4.7109375" style="2" customWidth="1"/>
    <col min="2837" max="2837" width="1.85546875" style="2" customWidth="1"/>
    <col min="2838" max="2838" width="5.7109375" style="2" customWidth="1"/>
    <col min="2839" max="3072" width="9.140625" style="2"/>
    <col min="3073" max="3073" width="14" style="2" customWidth="1"/>
    <col min="3074" max="3074" width="13.140625" style="2" customWidth="1"/>
    <col min="3075" max="3075" width="10.28515625" style="2" customWidth="1"/>
    <col min="3076" max="3076" width="10.140625" style="2" customWidth="1"/>
    <col min="3077" max="3077" width="11.5703125" style="2" customWidth="1"/>
    <col min="3078" max="3078" width="11.85546875" style="2" customWidth="1"/>
    <col min="3079" max="3079" width="16.7109375" style="2" customWidth="1"/>
    <col min="3080" max="3080" width="4.85546875" style="2" customWidth="1"/>
    <col min="3081" max="3081" width="5" style="2" customWidth="1"/>
    <col min="3082" max="3082" width="5.85546875" style="2" customWidth="1"/>
    <col min="3083" max="3083" width="5.28515625" style="2" customWidth="1"/>
    <col min="3084" max="3084" width="6" style="2" customWidth="1"/>
    <col min="3085" max="3085" width="5.5703125" style="2" customWidth="1"/>
    <col min="3086" max="3086" width="5.140625" style="2" customWidth="1"/>
    <col min="3087" max="3087" width="2" style="2" customWidth="1"/>
    <col min="3088" max="3088" width="5.42578125" style="2" customWidth="1"/>
    <col min="3089" max="3089" width="4.85546875" style="2" customWidth="1"/>
    <col min="3090" max="3090" width="1.85546875" style="2" customWidth="1"/>
    <col min="3091" max="3091" width="5.5703125" style="2" customWidth="1"/>
    <col min="3092" max="3092" width="4.7109375" style="2" customWidth="1"/>
    <col min="3093" max="3093" width="1.85546875" style="2" customWidth="1"/>
    <col min="3094" max="3094" width="5.7109375" style="2" customWidth="1"/>
    <col min="3095" max="3328" width="9.140625" style="2"/>
    <col min="3329" max="3329" width="14" style="2" customWidth="1"/>
    <col min="3330" max="3330" width="13.140625" style="2" customWidth="1"/>
    <col min="3331" max="3331" width="10.28515625" style="2" customWidth="1"/>
    <col min="3332" max="3332" width="10.140625" style="2" customWidth="1"/>
    <col min="3333" max="3333" width="11.5703125" style="2" customWidth="1"/>
    <col min="3334" max="3334" width="11.85546875" style="2" customWidth="1"/>
    <col min="3335" max="3335" width="16.7109375" style="2" customWidth="1"/>
    <col min="3336" max="3336" width="4.85546875" style="2" customWidth="1"/>
    <col min="3337" max="3337" width="5" style="2" customWidth="1"/>
    <col min="3338" max="3338" width="5.85546875" style="2" customWidth="1"/>
    <col min="3339" max="3339" width="5.28515625" style="2" customWidth="1"/>
    <col min="3340" max="3340" width="6" style="2" customWidth="1"/>
    <col min="3341" max="3341" width="5.5703125" style="2" customWidth="1"/>
    <col min="3342" max="3342" width="5.140625" style="2" customWidth="1"/>
    <col min="3343" max="3343" width="2" style="2" customWidth="1"/>
    <col min="3344" max="3344" width="5.42578125" style="2" customWidth="1"/>
    <col min="3345" max="3345" width="4.85546875" style="2" customWidth="1"/>
    <col min="3346" max="3346" width="1.85546875" style="2" customWidth="1"/>
    <col min="3347" max="3347" width="5.5703125" style="2" customWidth="1"/>
    <col min="3348" max="3348" width="4.7109375" style="2" customWidth="1"/>
    <col min="3349" max="3349" width="1.85546875" style="2" customWidth="1"/>
    <col min="3350" max="3350" width="5.7109375" style="2" customWidth="1"/>
    <col min="3351" max="3584" width="9.140625" style="2"/>
    <col min="3585" max="3585" width="14" style="2" customWidth="1"/>
    <col min="3586" max="3586" width="13.140625" style="2" customWidth="1"/>
    <col min="3587" max="3587" width="10.28515625" style="2" customWidth="1"/>
    <col min="3588" max="3588" width="10.140625" style="2" customWidth="1"/>
    <col min="3589" max="3589" width="11.5703125" style="2" customWidth="1"/>
    <col min="3590" max="3590" width="11.85546875" style="2" customWidth="1"/>
    <col min="3591" max="3591" width="16.7109375" style="2" customWidth="1"/>
    <col min="3592" max="3592" width="4.85546875" style="2" customWidth="1"/>
    <col min="3593" max="3593" width="5" style="2" customWidth="1"/>
    <col min="3594" max="3594" width="5.85546875" style="2" customWidth="1"/>
    <col min="3595" max="3595" width="5.28515625" style="2" customWidth="1"/>
    <col min="3596" max="3596" width="6" style="2" customWidth="1"/>
    <col min="3597" max="3597" width="5.5703125" style="2" customWidth="1"/>
    <col min="3598" max="3598" width="5.140625" style="2" customWidth="1"/>
    <col min="3599" max="3599" width="2" style="2" customWidth="1"/>
    <col min="3600" max="3600" width="5.42578125" style="2" customWidth="1"/>
    <col min="3601" max="3601" width="4.85546875" style="2" customWidth="1"/>
    <col min="3602" max="3602" width="1.85546875" style="2" customWidth="1"/>
    <col min="3603" max="3603" width="5.5703125" style="2" customWidth="1"/>
    <col min="3604" max="3604" width="4.7109375" style="2" customWidth="1"/>
    <col min="3605" max="3605" width="1.85546875" style="2" customWidth="1"/>
    <col min="3606" max="3606" width="5.7109375" style="2" customWidth="1"/>
    <col min="3607" max="3840" width="9.140625" style="2"/>
    <col min="3841" max="3841" width="14" style="2" customWidth="1"/>
    <col min="3842" max="3842" width="13.140625" style="2" customWidth="1"/>
    <col min="3843" max="3843" width="10.28515625" style="2" customWidth="1"/>
    <col min="3844" max="3844" width="10.140625" style="2" customWidth="1"/>
    <col min="3845" max="3845" width="11.5703125" style="2" customWidth="1"/>
    <col min="3846" max="3846" width="11.85546875" style="2" customWidth="1"/>
    <col min="3847" max="3847" width="16.7109375" style="2" customWidth="1"/>
    <col min="3848" max="3848" width="4.85546875" style="2" customWidth="1"/>
    <col min="3849" max="3849" width="5" style="2" customWidth="1"/>
    <col min="3850" max="3850" width="5.85546875" style="2" customWidth="1"/>
    <col min="3851" max="3851" width="5.28515625" style="2" customWidth="1"/>
    <col min="3852" max="3852" width="6" style="2" customWidth="1"/>
    <col min="3853" max="3853" width="5.5703125" style="2" customWidth="1"/>
    <col min="3854" max="3854" width="5.140625" style="2" customWidth="1"/>
    <col min="3855" max="3855" width="2" style="2" customWidth="1"/>
    <col min="3856" max="3856" width="5.42578125" style="2" customWidth="1"/>
    <col min="3857" max="3857" width="4.85546875" style="2" customWidth="1"/>
    <col min="3858" max="3858" width="1.85546875" style="2" customWidth="1"/>
    <col min="3859" max="3859" width="5.5703125" style="2" customWidth="1"/>
    <col min="3860" max="3860" width="4.7109375" style="2" customWidth="1"/>
    <col min="3861" max="3861" width="1.85546875" style="2" customWidth="1"/>
    <col min="3862" max="3862" width="5.7109375" style="2" customWidth="1"/>
    <col min="3863" max="4096" width="9.140625" style="2"/>
    <col min="4097" max="4097" width="14" style="2" customWidth="1"/>
    <col min="4098" max="4098" width="13.140625" style="2" customWidth="1"/>
    <col min="4099" max="4099" width="10.28515625" style="2" customWidth="1"/>
    <col min="4100" max="4100" width="10.140625" style="2" customWidth="1"/>
    <col min="4101" max="4101" width="11.5703125" style="2" customWidth="1"/>
    <col min="4102" max="4102" width="11.85546875" style="2" customWidth="1"/>
    <col min="4103" max="4103" width="16.7109375" style="2" customWidth="1"/>
    <col min="4104" max="4104" width="4.85546875" style="2" customWidth="1"/>
    <col min="4105" max="4105" width="5" style="2" customWidth="1"/>
    <col min="4106" max="4106" width="5.85546875" style="2" customWidth="1"/>
    <col min="4107" max="4107" width="5.28515625" style="2" customWidth="1"/>
    <col min="4108" max="4108" width="6" style="2" customWidth="1"/>
    <col min="4109" max="4109" width="5.5703125" style="2" customWidth="1"/>
    <col min="4110" max="4110" width="5.140625" style="2" customWidth="1"/>
    <col min="4111" max="4111" width="2" style="2" customWidth="1"/>
    <col min="4112" max="4112" width="5.42578125" style="2" customWidth="1"/>
    <col min="4113" max="4113" width="4.85546875" style="2" customWidth="1"/>
    <col min="4114" max="4114" width="1.85546875" style="2" customWidth="1"/>
    <col min="4115" max="4115" width="5.5703125" style="2" customWidth="1"/>
    <col min="4116" max="4116" width="4.7109375" style="2" customWidth="1"/>
    <col min="4117" max="4117" width="1.85546875" style="2" customWidth="1"/>
    <col min="4118" max="4118" width="5.7109375" style="2" customWidth="1"/>
    <col min="4119" max="4352" width="9.140625" style="2"/>
    <col min="4353" max="4353" width="14" style="2" customWidth="1"/>
    <col min="4354" max="4354" width="13.140625" style="2" customWidth="1"/>
    <col min="4355" max="4355" width="10.28515625" style="2" customWidth="1"/>
    <col min="4356" max="4356" width="10.140625" style="2" customWidth="1"/>
    <col min="4357" max="4357" width="11.5703125" style="2" customWidth="1"/>
    <col min="4358" max="4358" width="11.85546875" style="2" customWidth="1"/>
    <col min="4359" max="4359" width="16.7109375" style="2" customWidth="1"/>
    <col min="4360" max="4360" width="4.85546875" style="2" customWidth="1"/>
    <col min="4361" max="4361" width="5" style="2" customWidth="1"/>
    <col min="4362" max="4362" width="5.85546875" style="2" customWidth="1"/>
    <col min="4363" max="4363" width="5.28515625" style="2" customWidth="1"/>
    <col min="4364" max="4364" width="6" style="2" customWidth="1"/>
    <col min="4365" max="4365" width="5.5703125" style="2" customWidth="1"/>
    <col min="4366" max="4366" width="5.140625" style="2" customWidth="1"/>
    <col min="4367" max="4367" width="2" style="2" customWidth="1"/>
    <col min="4368" max="4368" width="5.42578125" style="2" customWidth="1"/>
    <col min="4369" max="4369" width="4.85546875" style="2" customWidth="1"/>
    <col min="4370" max="4370" width="1.85546875" style="2" customWidth="1"/>
    <col min="4371" max="4371" width="5.5703125" style="2" customWidth="1"/>
    <col min="4372" max="4372" width="4.7109375" style="2" customWidth="1"/>
    <col min="4373" max="4373" width="1.85546875" style="2" customWidth="1"/>
    <col min="4374" max="4374" width="5.7109375" style="2" customWidth="1"/>
    <col min="4375" max="4608" width="9.140625" style="2"/>
    <col min="4609" max="4609" width="14" style="2" customWidth="1"/>
    <col min="4610" max="4610" width="13.140625" style="2" customWidth="1"/>
    <col min="4611" max="4611" width="10.28515625" style="2" customWidth="1"/>
    <col min="4612" max="4612" width="10.140625" style="2" customWidth="1"/>
    <col min="4613" max="4613" width="11.5703125" style="2" customWidth="1"/>
    <col min="4614" max="4614" width="11.85546875" style="2" customWidth="1"/>
    <col min="4615" max="4615" width="16.7109375" style="2" customWidth="1"/>
    <col min="4616" max="4616" width="4.85546875" style="2" customWidth="1"/>
    <col min="4617" max="4617" width="5" style="2" customWidth="1"/>
    <col min="4618" max="4618" width="5.85546875" style="2" customWidth="1"/>
    <col min="4619" max="4619" width="5.28515625" style="2" customWidth="1"/>
    <col min="4620" max="4620" width="6" style="2" customWidth="1"/>
    <col min="4621" max="4621" width="5.5703125" style="2" customWidth="1"/>
    <col min="4622" max="4622" width="5.140625" style="2" customWidth="1"/>
    <col min="4623" max="4623" width="2" style="2" customWidth="1"/>
    <col min="4624" max="4624" width="5.42578125" style="2" customWidth="1"/>
    <col min="4625" max="4625" width="4.85546875" style="2" customWidth="1"/>
    <col min="4626" max="4626" width="1.85546875" style="2" customWidth="1"/>
    <col min="4627" max="4627" width="5.5703125" style="2" customWidth="1"/>
    <col min="4628" max="4628" width="4.7109375" style="2" customWidth="1"/>
    <col min="4629" max="4629" width="1.85546875" style="2" customWidth="1"/>
    <col min="4630" max="4630" width="5.7109375" style="2" customWidth="1"/>
    <col min="4631" max="4864" width="9.140625" style="2"/>
    <col min="4865" max="4865" width="14" style="2" customWidth="1"/>
    <col min="4866" max="4866" width="13.140625" style="2" customWidth="1"/>
    <col min="4867" max="4867" width="10.28515625" style="2" customWidth="1"/>
    <col min="4868" max="4868" width="10.140625" style="2" customWidth="1"/>
    <col min="4869" max="4869" width="11.5703125" style="2" customWidth="1"/>
    <col min="4870" max="4870" width="11.85546875" style="2" customWidth="1"/>
    <col min="4871" max="4871" width="16.7109375" style="2" customWidth="1"/>
    <col min="4872" max="4872" width="4.85546875" style="2" customWidth="1"/>
    <col min="4873" max="4873" width="5" style="2" customWidth="1"/>
    <col min="4874" max="4874" width="5.85546875" style="2" customWidth="1"/>
    <col min="4875" max="4875" width="5.28515625" style="2" customWidth="1"/>
    <col min="4876" max="4876" width="6" style="2" customWidth="1"/>
    <col min="4877" max="4877" width="5.5703125" style="2" customWidth="1"/>
    <col min="4878" max="4878" width="5.140625" style="2" customWidth="1"/>
    <col min="4879" max="4879" width="2" style="2" customWidth="1"/>
    <col min="4880" max="4880" width="5.42578125" style="2" customWidth="1"/>
    <col min="4881" max="4881" width="4.85546875" style="2" customWidth="1"/>
    <col min="4882" max="4882" width="1.85546875" style="2" customWidth="1"/>
    <col min="4883" max="4883" width="5.5703125" style="2" customWidth="1"/>
    <col min="4884" max="4884" width="4.7109375" style="2" customWidth="1"/>
    <col min="4885" max="4885" width="1.85546875" style="2" customWidth="1"/>
    <col min="4886" max="4886" width="5.7109375" style="2" customWidth="1"/>
    <col min="4887" max="5120" width="9.140625" style="2"/>
    <col min="5121" max="5121" width="14" style="2" customWidth="1"/>
    <col min="5122" max="5122" width="13.140625" style="2" customWidth="1"/>
    <col min="5123" max="5123" width="10.28515625" style="2" customWidth="1"/>
    <col min="5124" max="5124" width="10.140625" style="2" customWidth="1"/>
    <col min="5125" max="5125" width="11.5703125" style="2" customWidth="1"/>
    <col min="5126" max="5126" width="11.85546875" style="2" customWidth="1"/>
    <col min="5127" max="5127" width="16.7109375" style="2" customWidth="1"/>
    <col min="5128" max="5128" width="4.85546875" style="2" customWidth="1"/>
    <col min="5129" max="5129" width="5" style="2" customWidth="1"/>
    <col min="5130" max="5130" width="5.85546875" style="2" customWidth="1"/>
    <col min="5131" max="5131" width="5.28515625" style="2" customWidth="1"/>
    <col min="5132" max="5132" width="6" style="2" customWidth="1"/>
    <col min="5133" max="5133" width="5.5703125" style="2" customWidth="1"/>
    <col min="5134" max="5134" width="5.140625" style="2" customWidth="1"/>
    <col min="5135" max="5135" width="2" style="2" customWidth="1"/>
    <col min="5136" max="5136" width="5.42578125" style="2" customWidth="1"/>
    <col min="5137" max="5137" width="4.85546875" style="2" customWidth="1"/>
    <col min="5138" max="5138" width="1.85546875" style="2" customWidth="1"/>
    <col min="5139" max="5139" width="5.5703125" style="2" customWidth="1"/>
    <col min="5140" max="5140" width="4.7109375" style="2" customWidth="1"/>
    <col min="5141" max="5141" width="1.85546875" style="2" customWidth="1"/>
    <col min="5142" max="5142" width="5.7109375" style="2" customWidth="1"/>
    <col min="5143" max="5376" width="9.140625" style="2"/>
    <col min="5377" max="5377" width="14" style="2" customWidth="1"/>
    <col min="5378" max="5378" width="13.140625" style="2" customWidth="1"/>
    <col min="5379" max="5379" width="10.28515625" style="2" customWidth="1"/>
    <col min="5380" max="5380" width="10.140625" style="2" customWidth="1"/>
    <col min="5381" max="5381" width="11.5703125" style="2" customWidth="1"/>
    <col min="5382" max="5382" width="11.85546875" style="2" customWidth="1"/>
    <col min="5383" max="5383" width="16.7109375" style="2" customWidth="1"/>
    <col min="5384" max="5384" width="4.85546875" style="2" customWidth="1"/>
    <col min="5385" max="5385" width="5" style="2" customWidth="1"/>
    <col min="5386" max="5386" width="5.85546875" style="2" customWidth="1"/>
    <col min="5387" max="5387" width="5.28515625" style="2" customWidth="1"/>
    <col min="5388" max="5388" width="6" style="2" customWidth="1"/>
    <col min="5389" max="5389" width="5.5703125" style="2" customWidth="1"/>
    <col min="5390" max="5390" width="5.140625" style="2" customWidth="1"/>
    <col min="5391" max="5391" width="2" style="2" customWidth="1"/>
    <col min="5392" max="5392" width="5.42578125" style="2" customWidth="1"/>
    <col min="5393" max="5393" width="4.85546875" style="2" customWidth="1"/>
    <col min="5394" max="5394" width="1.85546875" style="2" customWidth="1"/>
    <col min="5395" max="5395" width="5.5703125" style="2" customWidth="1"/>
    <col min="5396" max="5396" width="4.7109375" style="2" customWidth="1"/>
    <col min="5397" max="5397" width="1.85546875" style="2" customWidth="1"/>
    <col min="5398" max="5398" width="5.7109375" style="2" customWidth="1"/>
    <col min="5399" max="5632" width="9.140625" style="2"/>
    <col min="5633" max="5633" width="14" style="2" customWidth="1"/>
    <col min="5634" max="5634" width="13.140625" style="2" customWidth="1"/>
    <col min="5635" max="5635" width="10.28515625" style="2" customWidth="1"/>
    <col min="5636" max="5636" width="10.140625" style="2" customWidth="1"/>
    <col min="5637" max="5637" width="11.5703125" style="2" customWidth="1"/>
    <col min="5638" max="5638" width="11.85546875" style="2" customWidth="1"/>
    <col min="5639" max="5639" width="16.7109375" style="2" customWidth="1"/>
    <col min="5640" max="5640" width="4.85546875" style="2" customWidth="1"/>
    <col min="5641" max="5641" width="5" style="2" customWidth="1"/>
    <col min="5642" max="5642" width="5.85546875" style="2" customWidth="1"/>
    <col min="5643" max="5643" width="5.28515625" style="2" customWidth="1"/>
    <col min="5644" max="5644" width="6" style="2" customWidth="1"/>
    <col min="5645" max="5645" width="5.5703125" style="2" customWidth="1"/>
    <col min="5646" max="5646" width="5.140625" style="2" customWidth="1"/>
    <col min="5647" max="5647" width="2" style="2" customWidth="1"/>
    <col min="5648" max="5648" width="5.42578125" style="2" customWidth="1"/>
    <col min="5649" max="5649" width="4.85546875" style="2" customWidth="1"/>
    <col min="5650" max="5650" width="1.85546875" style="2" customWidth="1"/>
    <col min="5651" max="5651" width="5.5703125" style="2" customWidth="1"/>
    <col min="5652" max="5652" width="4.7109375" style="2" customWidth="1"/>
    <col min="5653" max="5653" width="1.85546875" style="2" customWidth="1"/>
    <col min="5654" max="5654" width="5.7109375" style="2" customWidth="1"/>
    <col min="5655" max="5888" width="9.140625" style="2"/>
    <col min="5889" max="5889" width="14" style="2" customWidth="1"/>
    <col min="5890" max="5890" width="13.140625" style="2" customWidth="1"/>
    <col min="5891" max="5891" width="10.28515625" style="2" customWidth="1"/>
    <col min="5892" max="5892" width="10.140625" style="2" customWidth="1"/>
    <col min="5893" max="5893" width="11.5703125" style="2" customWidth="1"/>
    <col min="5894" max="5894" width="11.85546875" style="2" customWidth="1"/>
    <col min="5895" max="5895" width="16.7109375" style="2" customWidth="1"/>
    <col min="5896" max="5896" width="4.85546875" style="2" customWidth="1"/>
    <col min="5897" max="5897" width="5" style="2" customWidth="1"/>
    <col min="5898" max="5898" width="5.85546875" style="2" customWidth="1"/>
    <col min="5899" max="5899" width="5.28515625" style="2" customWidth="1"/>
    <col min="5900" max="5900" width="6" style="2" customWidth="1"/>
    <col min="5901" max="5901" width="5.5703125" style="2" customWidth="1"/>
    <col min="5902" max="5902" width="5.140625" style="2" customWidth="1"/>
    <col min="5903" max="5903" width="2" style="2" customWidth="1"/>
    <col min="5904" max="5904" width="5.42578125" style="2" customWidth="1"/>
    <col min="5905" max="5905" width="4.85546875" style="2" customWidth="1"/>
    <col min="5906" max="5906" width="1.85546875" style="2" customWidth="1"/>
    <col min="5907" max="5907" width="5.5703125" style="2" customWidth="1"/>
    <col min="5908" max="5908" width="4.7109375" style="2" customWidth="1"/>
    <col min="5909" max="5909" width="1.85546875" style="2" customWidth="1"/>
    <col min="5910" max="5910" width="5.7109375" style="2" customWidth="1"/>
    <col min="5911" max="6144" width="9.140625" style="2"/>
    <col min="6145" max="6145" width="14" style="2" customWidth="1"/>
    <col min="6146" max="6146" width="13.140625" style="2" customWidth="1"/>
    <col min="6147" max="6147" width="10.28515625" style="2" customWidth="1"/>
    <col min="6148" max="6148" width="10.140625" style="2" customWidth="1"/>
    <col min="6149" max="6149" width="11.5703125" style="2" customWidth="1"/>
    <col min="6150" max="6150" width="11.85546875" style="2" customWidth="1"/>
    <col min="6151" max="6151" width="16.7109375" style="2" customWidth="1"/>
    <col min="6152" max="6152" width="4.85546875" style="2" customWidth="1"/>
    <col min="6153" max="6153" width="5" style="2" customWidth="1"/>
    <col min="6154" max="6154" width="5.85546875" style="2" customWidth="1"/>
    <col min="6155" max="6155" width="5.28515625" style="2" customWidth="1"/>
    <col min="6156" max="6156" width="6" style="2" customWidth="1"/>
    <col min="6157" max="6157" width="5.5703125" style="2" customWidth="1"/>
    <col min="6158" max="6158" width="5.140625" style="2" customWidth="1"/>
    <col min="6159" max="6159" width="2" style="2" customWidth="1"/>
    <col min="6160" max="6160" width="5.42578125" style="2" customWidth="1"/>
    <col min="6161" max="6161" width="4.85546875" style="2" customWidth="1"/>
    <col min="6162" max="6162" width="1.85546875" style="2" customWidth="1"/>
    <col min="6163" max="6163" width="5.5703125" style="2" customWidth="1"/>
    <col min="6164" max="6164" width="4.7109375" style="2" customWidth="1"/>
    <col min="6165" max="6165" width="1.85546875" style="2" customWidth="1"/>
    <col min="6166" max="6166" width="5.7109375" style="2" customWidth="1"/>
    <col min="6167" max="6400" width="9.140625" style="2"/>
    <col min="6401" max="6401" width="14" style="2" customWidth="1"/>
    <col min="6402" max="6402" width="13.140625" style="2" customWidth="1"/>
    <col min="6403" max="6403" width="10.28515625" style="2" customWidth="1"/>
    <col min="6404" max="6404" width="10.140625" style="2" customWidth="1"/>
    <col min="6405" max="6405" width="11.5703125" style="2" customWidth="1"/>
    <col min="6406" max="6406" width="11.85546875" style="2" customWidth="1"/>
    <col min="6407" max="6407" width="16.7109375" style="2" customWidth="1"/>
    <col min="6408" max="6408" width="4.85546875" style="2" customWidth="1"/>
    <col min="6409" max="6409" width="5" style="2" customWidth="1"/>
    <col min="6410" max="6410" width="5.85546875" style="2" customWidth="1"/>
    <col min="6411" max="6411" width="5.28515625" style="2" customWidth="1"/>
    <col min="6412" max="6412" width="6" style="2" customWidth="1"/>
    <col min="6413" max="6413" width="5.5703125" style="2" customWidth="1"/>
    <col min="6414" max="6414" width="5.140625" style="2" customWidth="1"/>
    <col min="6415" max="6415" width="2" style="2" customWidth="1"/>
    <col min="6416" max="6416" width="5.42578125" style="2" customWidth="1"/>
    <col min="6417" max="6417" width="4.85546875" style="2" customWidth="1"/>
    <col min="6418" max="6418" width="1.85546875" style="2" customWidth="1"/>
    <col min="6419" max="6419" width="5.5703125" style="2" customWidth="1"/>
    <col min="6420" max="6420" width="4.7109375" style="2" customWidth="1"/>
    <col min="6421" max="6421" width="1.85546875" style="2" customWidth="1"/>
    <col min="6422" max="6422" width="5.7109375" style="2" customWidth="1"/>
    <col min="6423" max="6656" width="9.140625" style="2"/>
    <col min="6657" max="6657" width="14" style="2" customWidth="1"/>
    <col min="6658" max="6658" width="13.140625" style="2" customWidth="1"/>
    <col min="6659" max="6659" width="10.28515625" style="2" customWidth="1"/>
    <col min="6660" max="6660" width="10.140625" style="2" customWidth="1"/>
    <col min="6661" max="6661" width="11.5703125" style="2" customWidth="1"/>
    <col min="6662" max="6662" width="11.85546875" style="2" customWidth="1"/>
    <col min="6663" max="6663" width="16.7109375" style="2" customWidth="1"/>
    <col min="6664" max="6664" width="4.85546875" style="2" customWidth="1"/>
    <col min="6665" max="6665" width="5" style="2" customWidth="1"/>
    <col min="6666" max="6666" width="5.85546875" style="2" customWidth="1"/>
    <col min="6667" max="6667" width="5.28515625" style="2" customWidth="1"/>
    <col min="6668" max="6668" width="6" style="2" customWidth="1"/>
    <col min="6669" max="6669" width="5.5703125" style="2" customWidth="1"/>
    <col min="6670" max="6670" width="5.140625" style="2" customWidth="1"/>
    <col min="6671" max="6671" width="2" style="2" customWidth="1"/>
    <col min="6672" max="6672" width="5.42578125" style="2" customWidth="1"/>
    <col min="6673" max="6673" width="4.85546875" style="2" customWidth="1"/>
    <col min="6674" max="6674" width="1.85546875" style="2" customWidth="1"/>
    <col min="6675" max="6675" width="5.5703125" style="2" customWidth="1"/>
    <col min="6676" max="6676" width="4.7109375" style="2" customWidth="1"/>
    <col min="6677" max="6677" width="1.85546875" style="2" customWidth="1"/>
    <col min="6678" max="6678" width="5.7109375" style="2" customWidth="1"/>
    <col min="6679" max="6912" width="9.140625" style="2"/>
    <col min="6913" max="6913" width="14" style="2" customWidth="1"/>
    <col min="6914" max="6914" width="13.140625" style="2" customWidth="1"/>
    <col min="6915" max="6915" width="10.28515625" style="2" customWidth="1"/>
    <col min="6916" max="6916" width="10.140625" style="2" customWidth="1"/>
    <col min="6917" max="6917" width="11.5703125" style="2" customWidth="1"/>
    <col min="6918" max="6918" width="11.85546875" style="2" customWidth="1"/>
    <col min="6919" max="6919" width="16.7109375" style="2" customWidth="1"/>
    <col min="6920" max="6920" width="4.85546875" style="2" customWidth="1"/>
    <col min="6921" max="6921" width="5" style="2" customWidth="1"/>
    <col min="6922" max="6922" width="5.85546875" style="2" customWidth="1"/>
    <col min="6923" max="6923" width="5.28515625" style="2" customWidth="1"/>
    <col min="6924" max="6924" width="6" style="2" customWidth="1"/>
    <col min="6925" max="6925" width="5.5703125" style="2" customWidth="1"/>
    <col min="6926" max="6926" width="5.140625" style="2" customWidth="1"/>
    <col min="6927" max="6927" width="2" style="2" customWidth="1"/>
    <col min="6928" max="6928" width="5.42578125" style="2" customWidth="1"/>
    <col min="6929" max="6929" width="4.85546875" style="2" customWidth="1"/>
    <col min="6930" max="6930" width="1.85546875" style="2" customWidth="1"/>
    <col min="6931" max="6931" width="5.5703125" style="2" customWidth="1"/>
    <col min="6932" max="6932" width="4.7109375" style="2" customWidth="1"/>
    <col min="6933" max="6933" width="1.85546875" style="2" customWidth="1"/>
    <col min="6934" max="6934" width="5.7109375" style="2" customWidth="1"/>
    <col min="6935" max="7168" width="9.140625" style="2"/>
    <col min="7169" max="7169" width="14" style="2" customWidth="1"/>
    <col min="7170" max="7170" width="13.140625" style="2" customWidth="1"/>
    <col min="7171" max="7171" width="10.28515625" style="2" customWidth="1"/>
    <col min="7172" max="7172" width="10.140625" style="2" customWidth="1"/>
    <col min="7173" max="7173" width="11.5703125" style="2" customWidth="1"/>
    <col min="7174" max="7174" width="11.85546875" style="2" customWidth="1"/>
    <col min="7175" max="7175" width="16.7109375" style="2" customWidth="1"/>
    <col min="7176" max="7176" width="4.85546875" style="2" customWidth="1"/>
    <col min="7177" max="7177" width="5" style="2" customWidth="1"/>
    <col min="7178" max="7178" width="5.85546875" style="2" customWidth="1"/>
    <col min="7179" max="7179" width="5.28515625" style="2" customWidth="1"/>
    <col min="7180" max="7180" width="6" style="2" customWidth="1"/>
    <col min="7181" max="7181" width="5.5703125" style="2" customWidth="1"/>
    <col min="7182" max="7182" width="5.140625" style="2" customWidth="1"/>
    <col min="7183" max="7183" width="2" style="2" customWidth="1"/>
    <col min="7184" max="7184" width="5.42578125" style="2" customWidth="1"/>
    <col min="7185" max="7185" width="4.85546875" style="2" customWidth="1"/>
    <col min="7186" max="7186" width="1.85546875" style="2" customWidth="1"/>
    <col min="7187" max="7187" width="5.5703125" style="2" customWidth="1"/>
    <col min="7188" max="7188" width="4.7109375" style="2" customWidth="1"/>
    <col min="7189" max="7189" width="1.85546875" style="2" customWidth="1"/>
    <col min="7190" max="7190" width="5.7109375" style="2" customWidth="1"/>
    <col min="7191" max="7424" width="9.140625" style="2"/>
    <col min="7425" max="7425" width="14" style="2" customWidth="1"/>
    <col min="7426" max="7426" width="13.140625" style="2" customWidth="1"/>
    <col min="7427" max="7427" width="10.28515625" style="2" customWidth="1"/>
    <col min="7428" max="7428" width="10.140625" style="2" customWidth="1"/>
    <col min="7429" max="7429" width="11.5703125" style="2" customWidth="1"/>
    <col min="7430" max="7430" width="11.85546875" style="2" customWidth="1"/>
    <col min="7431" max="7431" width="16.7109375" style="2" customWidth="1"/>
    <col min="7432" max="7432" width="4.85546875" style="2" customWidth="1"/>
    <col min="7433" max="7433" width="5" style="2" customWidth="1"/>
    <col min="7434" max="7434" width="5.85546875" style="2" customWidth="1"/>
    <col min="7435" max="7435" width="5.28515625" style="2" customWidth="1"/>
    <col min="7436" max="7436" width="6" style="2" customWidth="1"/>
    <col min="7437" max="7437" width="5.5703125" style="2" customWidth="1"/>
    <col min="7438" max="7438" width="5.140625" style="2" customWidth="1"/>
    <col min="7439" max="7439" width="2" style="2" customWidth="1"/>
    <col min="7440" max="7440" width="5.42578125" style="2" customWidth="1"/>
    <col min="7441" max="7441" width="4.85546875" style="2" customWidth="1"/>
    <col min="7442" max="7442" width="1.85546875" style="2" customWidth="1"/>
    <col min="7443" max="7443" width="5.5703125" style="2" customWidth="1"/>
    <col min="7444" max="7444" width="4.7109375" style="2" customWidth="1"/>
    <col min="7445" max="7445" width="1.85546875" style="2" customWidth="1"/>
    <col min="7446" max="7446" width="5.7109375" style="2" customWidth="1"/>
    <col min="7447" max="7680" width="9.140625" style="2"/>
    <col min="7681" max="7681" width="14" style="2" customWidth="1"/>
    <col min="7682" max="7682" width="13.140625" style="2" customWidth="1"/>
    <col min="7683" max="7683" width="10.28515625" style="2" customWidth="1"/>
    <col min="7684" max="7684" width="10.140625" style="2" customWidth="1"/>
    <col min="7685" max="7685" width="11.5703125" style="2" customWidth="1"/>
    <col min="7686" max="7686" width="11.85546875" style="2" customWidth="1"/>
    <col min="7687" max="7687" width="16.7109375" style="2" customWidth="1"/>
    <col min="7688" max="7688" width="4.85546875" style="2" customWidth="1"/>
    <col min="7689" max="7689" width="5" style="2" customWidth="1"/>
    <col min="7690" max="7690" width="5.85546875" style="2" customWidth="1"/>
    <col min="7691" max="7691" width="5.28515625" style="2" customWidth="1"/>
    <col min="7692" max="7692" width="6" style="2" customWidth="1"/>
    <col min="7693" max="7693" width="5.5703125" style="2" customWidth="1"/>
    <col min="7694" max="7694" width="5.140625" style="2" customWidth="1"/>
    <col min="7695" max="7695" width="2" style="2" customWidth="1"/>
    <col min="7696" max="7696" width="5.42578125" style="2" customWidth="1"/>
    <col min="7697" max="7697" width="4.85546875" style="2" customWidth="1"/>
    <col min="7698" max="7698" width="1.85546875" style="2" customWidth="1"/>
    <col min="7699" max="7699" width="5.5703125" style="2" customWidth="1"/>
    <col min="7700" max="7700" width="4.7109375" style="2" customWidth="1"/>
    <col min="7701" max="7701" width="1.85546875" style="2" customWidth="1"/>
    <col min="7702" max="7702" width="5.7109375" style="2" customWidth="1"/>
    <col min="7703" max="7936" width="9.140625" style="2"/>
    <col min="7937" max="7937" width="14" style="2" customWidth="1"/>
    <col min="7938" max="7938" width="13.140625" style="2" customWidth="1"/>
    <col min="7939" max="7939" width="10.28515625" style="2" customWidth="1"/>
    <col min="7940" max="7940" width="10.140625" style="2" customWidth="1"/>
    <col min="7941" max="7941" width="11.5703125" style="2" customWidth="1"/>
    <col min="7942" max="7942" width="11.85546875" style="2" customWidth="1"/>
    <col min="7943" max="7943" width="16.7109375" style="2" customWidth="1"/>
    <col min="7944" max="7944" width="4.85546875" style="2" customWidth="1"/>
    <col min="7945" max="7945" width="5" style="2" customWidth="1"/>
    <col min="7946" max="7946" width="5.85546875" style="2" customWidth="1"/>
    <col min="7947" max="7947" width="5.28515625" style="2" customWidth="1"/>
    <col min="7948" max="7948" width="6" style="2" customWidth="1"/>
    <col min="7949" max="7949" width="5.5703125" style="2" customWidth="1"/>
    <col min="7950" max="7950" width="5.140625" style="2" customWidth="1"/>
    <col min="7951" max="7951" width="2" style="2" customWidth="1"/>
    <col min="7952" max="7952" width="5.42578125" style="2" customWidth="1"/>
    <col min="7953" max="7953" width="4.85546875" style="2" customWidth="1"/>
    <col min="7954" max="7954" width="1.85546875" style="2" customWidth="1"/>
    <col min="7955" max="7955" width="5.5703125" style="2" customWidth="1"/>
    <col min="7956" max="7956" width="4.7109375" style="2" customWidth="1"/>
    <col min="7957" max="7957" width="1.85546875" style="2" customWidth="1"/>
    <col min="7958" max="7958" width="5.7109375" style="2" customWidth="1"/>
    <col min="7959" max="8192" width="9.140625" style="2"/>
    <col min="8193" max="8193" width="14" style="2" customWidth="1"/>
    <col min="8194" max="8194" width="13.140625" style="2" customWidth="1"/>
    <col min="8195" max="8195" width="10.28515625" style="2" customWidth="1"/>
    <col min="8196" max="8196" width="10.140625" style="2" customWidth="1"/>
    <col min="8197" max="8197" width="11.5703125" style="2" customWidth="1"/>
    <col min="8198" max="8198" width="11.85546875" style="2" customWidth="1"/>
    <col min="8199" max="8199" width="16.7109375" style="2" customWidth="1"/>
    <col min="8200" max="8200" width="4.85546875" style="2" customWidth="1"/>
    <col min="8201" max="8201" width="5" style="2" customWidth="1"/>
    <col min="8202" max="8202" width="5.85546875" style="2" customWidth="1"/>
    <col min="8203" max="8203" width="5.28515625" style="2" customWidth="1"/>
    <col min="8204" max="8204" width="6" style="2" customWidth="1"/>
    <col min="8205" max="8205" width="5.5703125" style="2" customWidth="1"/>
    <col min="8206" max="8206" width="5.140625" style="2" customWidth="1"/>
    <col min="8207" max="8207" width="2" style="2" customWidth="1"/>
    <col min="8208" max="8208" width="5.42578125" style="2" customWidth="1"/>
    <col min="8209" max="8209" width="4.85546875" style="2" customWidth="1"/>
    <col min="8210" max="8210" width="1.85546875" style="2" customWidth="1"/>
    <col min="8211" max="8211" width="5.5703125" style="2" customWidth="1"/>
    <col min="8212" max="8212" width="4.7109375" style="2" customWidth="1"/>
    <col min="8213" max="8213" width="1.85546875" style="2" customWidth="1"/>
    <col min="8214" max="8214" width="5.7109375" style="2" customWidth="1"/>
    <col min="8215" max="8448" width="9.140625" style="2"/>
    <col min="8449" max="8449" width="14" style="2" customWidth="1"/>
    <col min="8450" max="8450" width="13.140625" style="2" customWidth="1"/>
    <col min="8451" max="8451" width="10.28515625" style="2" customWidth="1"/>
    <col min="8452" max="8452" width="10.140625" style="2" customWidth="1"/>
    <col min="8453" max="8453" width="11.5703125" style="2" customWidth="1"/>
    <col min="8454" max="8454" width="11.85546875" style="2" customWidth="1"/>
    <col min="8455" max="8455" width="16.7109375" style="2" customWidth="1"/>
    <col min="8456" max="8456" width="4.85546875" style="2" customWidth="1"/>
    <col min="8457" max="8457" width="5" style="2" customWidth="1"/>
    <col min="8458" max="8458" width="5.85546875" style="2" customWidth="1"/>
    <col min="8459" max="8459" width="5.28515625" style="2" customWidth="1"/>
    <col min="8460" max="8460" width="6" style="2" customWidth="1"/>
    <col min="8461" max="8461" width="5.5703125" style="2" customWidth="1"/>
    <col min="8462" max="8462" width="5.140625" style="2" customWidth="1"/>
    <col min="8463" max="8463" width="2" style="2" customWidth="1"/>
    <col min="8464" max="8464" width="5.42578125" style="2" customWidth="1"/>
    <col min="8465" max="8465" width="4.85546875" style="2" customWidth="1"/>
    <col min="8466" max="8466" width="1.85546875" style="2" customWidth="1"/>
    <col min="8467" max="8467" width="5.5703125" style="2" customWidth="1"/>
    <col min="8468" max="8468" width="4.7109375" style="2" customWidth="1"/>
    <col min="8469" max="8469" width="1.85546875" style="2" customWidth="1"/>
    <col min="8470" max="8470" width="5.7109375" style="2" customWidth="1"/>
    <col min="8471" max="8704" width="9.140625" style="2"/>
    <col min="8705" max="8705" width="14" style="2" customWidth="1"/>
    <col min="8706" max="8706" width="13.140625" style="2" customWidth="1"/>
    <col min="8707" max="8707" width="10.28515625" style="2" customWidth="1"/>
    <col min="8708" max="8708" width="10.140625" style="2" customWidth="1"/>
    <col min="8709" max="8709" width="11.5703125" style="2" customWidth="1"/>
    <col min="8710" max="8710" width="11.85546875" style="2" customWidth="1"/>
    <col min="8711" max="8711" width="16.7109375" style="2" customWidth="1"/>
    <col min="8712" max="8712" width="4.85546875" style="2" customWidth="1"/>
    <col min="8713" max="8713" width="5" style="2" customWidth="1"/>
    <col min="8714" max="8714" width="5.85546875" style="2" customWidth="1"/>
    <col min="8715" max="8715" width="5.28515625" style="2" customWidth="1"/>
    <col min="8716" max="8716" width="6" style="2" customWidth="1"/>
    <col min="8717" max="8717" width="5.5703125" style="2" customWidth="1"/>
    <col min="8718" max="8718" width="5.140625" style="2" customWidth="1"/>
    <col min="8719" max="8719" width="2" style="2" customWidth="1"/>
    <col min="8720" max="8720" width="5.42578125" style="2" customWidth="1"/>
    <col min="8721" max="8721" width="4.85546875" style="2" customWidth="1"/>
    <col min="8722" max="8722" width="1.85546875" style="2" customWidth="1"/>
    <col min="8723" max="8723" width="5.5703125" style="2" customWidth="1"/>
    <col min="8724" max="8724" width="4.7109375" style="2" customWidth="1"/>
    <col min="8725" max="8725" width="1.85546875" style="2" customWidth="1"/>
    <col min="8726" max="8726" width="5.7109375" style="2" customWidth="1"/>
    <col min="8727" max="8960" width="9.140625" style="2"/>
    <col min="8961" max="8961" width="14" style="2" customWidth="1"/>
    <col min="8962" max="8962" width="13.140625" style="2" customWidth="1"/>
    <col min="8963" max="8963" width="10.28515625" style="2" customWidth="1"/>
    <col min="8964" max="8964" width="10.140625" style="2" customWidth="1"/>
    <col min="8965" max="8965" width="11.5703125" style="2" customWidth="1"/>
    <col min="8966" max="8966" width="11.85546875" style="2" customWidth="1"/>
    <col min="8967" max="8967" width="16.7109375" style="2" customWidth="1"/>
    <col min="8968" max="8968" width="4.85546875" style="2" customWidth="1"/>
    <col min="8969" max="8969" width="5" style="2" customWidth="1"/>
    <col min="8970" max="8970" width="5.85546875" style="2" customWidth="1"/>
    <col min="8971" max="8971" width="5.28515625" style="2" customWidth="1"/>
    <col min="8972" max="8972" width="6" style="2" customWidth="1"/>
    <col min="8973" max="8973" width="5.5703125" style="2" customWidth="1"/>
    <col min="8974" max="8974" width="5.140625" style="2" customWidth="1"/>
    <col min="8975" max="8975" width="2" style="2" customWidth="1"/>
    <col min="8976" max="8976" width="5.42578125" style="2" customWidth="1"/>
    <col min="8977" max="8977" width="4.85546875" style="2" customWidth="1"/>
    <col min="8978" max="8978" width="1.85546875" style="2" customWidth="1"/>
    <col min="8979" max="8979" width="5.5703125" style="2" customWidth="1"/>
    <col min="8980" max="8980" width="4.7109375" style="2" customWidth="1"/>
    <col min="8981" max="8981" width="1.85546875" style="2" customWidth="1"/>
    <col min="8982" max="8982" width="5.7109375" style="2" customWidth="1"/>
    <col min="8983" max="9216" width="9.140625" style="2"/>
    <col min="9217" max="9217" width="14" style="2" customWidth="1"/>
    <col min="9218" max="9218" width="13.140625" style="2" customWidth="1"/>
    <col min="9219" max="9219" width="10.28515625" style="2" customWidth="1"/>
    <col min="9220" max="9220" width="10.140625" style="2" customWidth="1"/>
    <col min="9221" max="9221" width="11.5703125" style="2" customWidth="1"/>
    <col min="9222" max="9222" width="11.85546875" style="2" customWidth="1"/>
    <col min="9223" max="9223" width="16.7109375" style="2" customWidth="1"/>
    <col min="9224" max="9224" width="4.85546875" style="2" customWidth="1"/>
    <col min="9225" max="9225" width="5" style="2" customWidth="1"/>
    <col min="9226" max="9226" width="5.85546875" style="2" customWidth="1"/>
    <col min="9227" max="9227" width="5.28515625" style="2" customWidth="1"/>
    <col min="9228" max="9228" width="6" style="2" customWidth="1"/>
    <col min="9229" max="9229" width="5.5703125" style="2" customWidth="1"/>
    <col min="9230" max="9230" width="5.140625" style="2" customWidth="1"/>
    <col min="9231" max="9231" width="2" style="2" customWidth="1"/>
    <col min="9232" max="9232" width="5.42578125" style="2" customWidth="1"/>
    <col min="9233" max="9233" width="4.85546875" style="2" customWidth="1"/>
    <col min="9234" max="9234" width="1.85546875" style="2" customWidth="1"/>
    <col min="9235" max="9235" width="5.5703125" style="2" customWidth="1"/>
    <col min="9236" max="9236" width="4.7109375" style="2" customWidth="1"/>
    <col min="9237" max="9237" width="1.85546875" style="2" customWidth="1"/>
    <col min="9238" max="9238" width="5.7109375" style="2" customWidth="1"/>
    <col min="9239" max="9472" width="9.140625" style="2"/>
    <col min="9473" max="9473" width="14" style="2" customWidth="1"/>
    <col min="9474" max="9474" width="13.140625" style="2" customWidth="1"/>
    <col min="9475" max="9475" width="10.28515625" style="2" customWidth="1"/>
    <col min="9476" max="9476" width="10.140625" style="2" customWidth="1"/>
    <col min="9477" max="9477" width="11.5703125" style="2" customWidth="1"/>
    <col min="9478" max="9478" width="11.85546875" style="2" customWidth="1"/>
    <col min="9479" max="9479" width="16.7109375" style="2" customWidth="1"/>
    <col min="9480" max="9480" width="4.85546875" style="2" customWidth="1"/>
    <col min="9481" max="9481" width="5" style="2" customWidth="1"/>
    <col min="9482" max="9482" width="5.85546875" style="2" customWidth="1"/>
    <col min="9483" max="9483" width="5.28515625" style="2" customWidth="1"/>
    <col min="9484" max="9484" width="6" style="2" customWidth="1"/>
    <col min="9485" max="9485" width="5.5703125" style="2" customWidth="1"/>
    <col min="9486" max="9486" width="5.140625" style="2" customWidth="1"/>
    <col min="9487" max="9487" width="2" style="2" customWidth="1"/>
    <col min="9488" max="9488" width="5.42578125" style="2" customWidth="1"/>
    <col min="9489" max="9489" width="4.85546875" style="2" customWidth="1"/>
    <col min="9490" max="9490" width="1.85546875" style="2" customWidth="1"/>
    <col min="9491" max="9491" width="5.5703125" style="2" customWidth="1"/>
    <col min="9492" max="9492" width="4.7109375" style="2" customWidth="1"/>
    <col min="9493" max="9493" width="1.85546875" style="2" customWidth="1"/>
    <col min="9494" max="9494" width="5.7109375" style="2" customWidth="1"/>
    <col min="9495" max="9728" width="9.140625" style="2"/>
    <col min="9729" max="9729" width="14" style="2" customWidth="1"/>
    <col min="9730" max="9730" width="13.140625" style="2" customWidth="1"/>
    <col min="9731" max="9731" width="10.28515625" style="2" customWidth="1"/>
    <col min="9732" max="9732" width="10.140625" style="2" customWidth="1"/>
    <col min="9733" max="9733" width="11.5703125" style="2" customWidth="1"/>
    <col min="9734" max="9734" width="11.85546875" style="2" customWidth="1"/>
    <col min="9735" max="9735" width="16.7109375" style="2" customWidth="1"/>
    <col min="9736" max="9736" width="4.85546875" style="2" customWidth="1"/>
    <col min="9737" max="9737" width="5" style="2" customWidth="1"/>
    <col min="9738" max="9738" width="5.85546875" style="2" customWidth="1"/>
    <col min="9739" max="9739" width="5.28515625" style="2" customWidth="1"/>
    <col min="9740" max="9740" width="6" style="2" customWidth="1"/>
    <col min="9741" max="9741" width="5.5703125" style="2" customWidth="1"/>
    <col min="9742" max="9742" width="5.140625" style="2" customWidth="1"/>
    <col min="9743" max="9743" width="2" style="2" customWidth="1"/>
    <col min="9744" max="9744" width="5.42578125" style="2" customWidth="1"/>
    <col min="9745" max="9745" width="4.85546875" style="2" customWidth="1"/>
    <col min="9746" max="9746" width="1.85546875" style="2" customWidth="1"/>
    <col min="9747" max="9747" width="5.5703125" style="2" customWidth="1"/>
    <col min="9748" max="9748" width="4.7109375" style="2" customWidth="1"/>
    <col min="9749" max="9749" width="1.85546875" style="2" customWidth="1"/>
    <col min="9750" max="9750" width="5.7109375" style="2" customWidth="1"/>
    <col min="9751" max="9984" width="9.140625" style="2"/>
    <col min="9985" max="9985" width="14" style="2" customWidth="1"/>
    <col min="9986" max="9986" width="13.140625" style="2" customWidth="1"/>
    <col min="9987" max="9987" width="10.28515625" style="2" customWidth="1"/>
    <col min="9988" max="9988" width="10.140625" style="2" customWidth="1"/>
    <col min="9989" max="9989" width="11.5703125" style="2" customWidth="1"/>
    <col min="9990" max="9990" width="11.85546875" style="2" customWidth="1"/>
    <col min="9991" max="9991" width="16.7109375" style="2" customWidth="1"/>
    <col min="9992" max="9992" width="4.85546875" style="2" customWidth="1"/>
    <col min="9993" max="9993" width="5" style="2" customWidth="1"/>
    <col min="9994" max="9994" width="5.85546875" style="2" customWidth="1"/>
    <col min="9995" max="9995" width="5.28515625" style="2" customWidth="1"/>
    <col min="9996" max="9996" width="6" style="2" customWidth="1"/>
    <col min="9997" max="9997" width="5.5703125" style="2" customWidth="1"/>
    <col min="9998" max="9998" width="5.140625" style="2" customWidth="1"/>
    <col min="9999" max="9999" width="2" style="2" customWidth="1"/>
    <col min="10000" max="10000" width="5.42578125" style="2" customWidth="1"/>
    <col min="10001" max="10001" width="4.85546875" style="2" customWidth="1"/>
    <col min="10002" max="10002" width="1.85546875" style="2" customWidth="1"/>
    <col min="10003" max="10003" width="5.5703125" style="2" customWidth="1"/>
    <col min="10004" max="10004" width="4.7109375" style="2" customWidth="1"/>
    <col min="10005" max="10005" width="1.85546875" style="2" customWidth="1"/>
    <col min="10006" max="10006" width="5.7109375" style="2" customWidth="1"/>
    <col min="10007" max="10240" width="9.140625" style="2"/>
    <col min="10241" max="10241" width="14" style="2" customWidth="1"/>
    <col min="10242" max="10242" width="13.140625" style="2" customWidth="1"/>
    <col min="10243" max="10243" width="10.28515625" style="2" customWidth="1"/>
    <col min="10244" max="10244" width="10.140625" style="2" customWidth="1"/>
    <col min="10245" max="10245" width="11.5703125" style="2" customWidth="1"/>
    <col min="10246" max="10246" width="11.85546875" style="2" customWidth="1"/>
    <col min="10247" max="10247" width="16.7109375" style="2" customWidth="1"/>
    <col min="10248" max="10248" width="4.85546875" style="2" customWidth="1"/>
    <col min="10249" max="10249" width="5" style="2" customWidth="1"/>
    <col min="10250" max="10250" width="5.85546875" style="2" customWidth="1"/>
    <col min="10251" max="10251" width="5.28515625" style="2" customWidth="1"/>
    <col min="10252" max="10252" width="6" style="2" customWidth="1"/>
    <col min="10253" max="10253" width="5.5703125" style="2" customWidth="1"/>
    <col min="10254" max="10254" width="5.140625" style="2" customWidth="1"/>
    <col min="10255" max="10255" width="2" style="2" customWidth="1"/>
    <col min="10256" max="10256" width="5.42578125" style="2" customWidth="1"/>
    <col min="10257" max="10257" width="4.85546875" style="2" customWidth="1"/>
    <col min="10258" max="10258" width="1.85546875" style="2" customWidth="1"/>
    <col min="10259" max="10259" width="5.5703125" style="2" customWidth="1"/>
    <col min="10260" max="10260" width="4.7109375" style="2" customWidth="1"/>
    <col min="10261" max="10261" width="1.85546875" style="2" customWidth="1"/>
    <col min="10262" max="10262" width="5.7109375" style="2" customWidth="1"/>
    <col min="10263" max="10496" width="9.140625" style="2"/>
    <col min="10497" max="10497" width="14" style="2" customWidth="1"/>
    <col min="10498" max="10498" width="13.140625" style="2" customWidth="1"/>
    <col min="10499" max="10499" width="10.28515625" style="2" customWidth="1"/>
    <col min="10500" max="10500" width="10.140625" style="2" customWidth="1"/>
    <col min="10501" max="10501" width="11.5703125" style="2" customWidth="1"/>
    <col min="10502" max="10502" width="11.85546875" style="2" customWidth="1"/>
    <col min="10503" max="10503" width="16.7109375" style="2" customWidth="1"/>
    <col min="10504" max="10504" width="4.85546875" style="2" customWidth="1"/>
    <col min="10505" max="10505" width="5" style="2" customWidth="1"/>
    <col min="10506" max="10506" width="5.85546875" style="2" customWidth="1"/>
    <col min="10507" max="10507" width="5.28515625" style="2" customWidth="1"/>
    <col min="10508" max="10508" width="6" style="2" customWidth="1"/>
    <col min="10509" max="10509" width="5.5703125" style="2" customWidth="1"/>
    <col min="10510" max="10510" width="5.140625" style="2" customWidth="1"/>
    <col min="10511" max="10511" width="2" style="2" customWidth="1"/>
    <col min="10512" max="10512" width="5.42578125" style="2" customWidth="1"/>
    <col min="10513" max="10513" width="4.85546875" style="2" customWidth="1"/>
    <col min="10514" max="10514" width="1.85546875" style="2" customWidth="1"/>
    <col min="10515" max="10515" width="5.5703125" style="2" customWidth="1"/>
    <col min="10516" max="10516" width="4.7109375" style="2" customWidth="1"/>
    <col min="10517" max="10517" width="1.85546875" style="2" customWidth="1"/>
    <col min="10518" max="10518" width="5.7109375" style="2" customWidth="1"/>
    <col min="10519" max="10752" width="9.140625" style="2"/>
    <col min="10753" max="10753" width="14" style="2" customWidth="1"/>
    <col min="10754" max="10754" width="13.140625" style="2" customWidth="1"/>
    <col min="10755" max="10755" width="10.28515625" style="2" customWidth="1"/>
    <col min="10756" max="10756" width="10.140625" style="2" customWidth="1"/>
    <col min="10757" max="10757" width="11.5703125" style="2" customWidth="1"/>
    <col min="10758" max="10758" width="11.85546875" style="2" customWidth="1"/>
    <col min="10759" max="10759" width="16.7109375" style="2" customWidth="1"/>
    <col min="10760" max="10760" width="4.85546875" style="2" customWidth="1"/>
    <col min="10761" max="10761" width="5" style="2" customWidth="1"/>
    <col min="10762" max="10762" width="5.85546875" style="2" customWidth="1"/>
    <col min="10763" max="10763" width="5.28515625" style="2" customWidth="1"/>
    <col min="10764" max="10764" width="6" style="2" customWidth="1"/>
    <col min="10765" max="10765" width="5.5703125" style="2" customWidth="1"/>
    <col min="10766" max="10766" width="5.140625" style="2" customWidth="1"/>
    <col min="10767" max="10767" width="2" style="2" customWidth="1"/>
    <col min="10768" max="10768" width="5.42578125" style="2" customWidth="1"/>
    <col min="10769" max="10769" width="4.85546875" style="2" customWidth="1"/>
    <col min="10770" max="10770" width="1.85546875" style="2" customWidth="1"/>
    <col min="10771" max="10771" width="5.5703125" style="2" customWidth="1"/>
    <col min="10772" max="10772" width="4.7109375" style="2" customWidth="1"/>
    <col min="10773" max="10773" width="1.85546875" style="2" customWidth="1"/>
    <col min="10774" max="10774" width="5.7109375" style="2" customWidth="1"/>
    <col min="10775" max="11008" width="9.140625" style="2"/>
    <col min="11009" max="11009" width="14" style="2" customWidth="1"/>
    <col min="11010" max="11010" width="13.140625" style="2" customWidth="1"/>
    <col min="11011" max="11011" width="10.28515625" style="2" customWidth="1"/>
    <col min="11012" max="11012" width="10.140625" style="2" customWidth="1"/>
    <col min="11013" max="11013" width="11.5703125" style="2" customWidth="1"/>
    <col min="11014" max="11014" width="11.85546875" style="2" customWidth="1"/>
    <col min="11015" max="11015" width="16.7109375" style="2" customWidth="1"/>
    <col min="11016" max="11016" width="4.85546875" style="2" customWidth="1"/>
    <col min="11017" max="11017" width="5" style="2" customWidth="1"/>
    <col min="11018" max="11018" width="5.85546875" style="2" customWidth="1"/>
    <col min="11019" max="11019" width="5.28515625" style="2" customWidth="1"/>
    <col min="11020" max="11020" width="6" style="2" customWidth="1"/>
    <col min="11021" max="11021" width="5.5703125" style="2" customWidth="1"/>
    <col min="11022" max="11022" width="5.140625" style="2" customWidth="1"/>
    <col min="11023" max="11023" width="2" style="2" customWidth="1"/>
    <col min="11024" max="11024" width="5.42578125" style="2" customWidth="1"/>
    <col min="11025" max="11025" width="4.85546875" style="2" customWidth="1"/>
    <col min="11026" max="11026" width="1.85546875" style="2" customWidth="1"/>
    <col min="11027" max="11027" width="5.5703125" style="2" customWidth="1"/>
    <col min="11028" max="11028" width="4.7109375" style="2" customWidth="1"/>
    <col min="11029" max="11029" width="1.85546875" style="2" customWidth="1"/>
    <col min="11030" max="11030" width="5.7109375" style="2" customWidth="1"/>
    <col min="11031" max="11264" width="9.140625" style="2"/>
    <col min="11265" max="11265" width="14" style="2" customWidth="1"/>
    <col min="11266" max="11266" width="13.140625" style="2" customWidth="1"/>
    <col min="11267" max="11267" width="10.28515625" style="2" customWidth="1"/>
    <col min="11268" max="11268" width="10.140625" style="2" customWidth="1"/>
    <col min="11269" max="11269" width="11.5703125" style="2" customWidth="1"/>
    <col min="11270" max="11270" width="11.85546875" style="2" customWidth="1"/>
    <col min="11271" max="11271" width="16.7109375" style="2" customWidth="1"/>
    <col min="11272" max="11272" width="4.85546875" style="2" customWidth="1"/>
    <col min="11273" max="11273" width="5" style="2" customWidth="1"/>
    <col min="11274" max="11274" width="5.85546875" style="2" customWidth="1"/>
    <col min="11275" max="11275" width="5.28515625" style="2" customWidth="1"/>
    <col min="11276" max="11276" width="6" style="2" customWidth="1"/>
    <col min="11277" max="11277" width="5.5703125" style="2" customWidth="1"/>
    <col min="11278" max="11278" width="5.140625" style="2" customWidth="1"/>
    <col min="11279" max="11279" width="2" style="2" customWidth="1"/>
    <col min="11280" max="11280" width="5.42578125" style="2" customWidth="1"/>
    <col min="11281" max="11281" width="4.85546875" style="2" customWidth="1"/>
    <col min="11282" max="11282" width="1.85546875" style="2" customWidth="1"/>
    <col min="11283" max="11283" width="5.5703125" style="2" customWidth="1"/>
    <col min="11284" max="11284" width="4.7109375" style="2" customWidth="1"/>
    <col min="11285" max="11285" width="1.85546875" style="2" customWidth="1"/>
    <col min="11286" max="11286" width="5.7109375" style="2" customWidth="1"/>
    <col min="11287" max="11520" width="9.140625" style="2"/>
    <col min="11521" max="11521" width="14" style="2" customWidth="1"/>
    <col min="11522" max="11522" width="13.140625" style="2" customWidth="1"/>
    <col min="11523" max="11523" width="10.28515625" style="2" customWidth="1"/>
    <col min="11524" max="11524" width="10.140625" style="2" customWidth="1"/>
    <col min="11525" max="11525" width="11.5703125" style="2" customWidth="1"/>
    <col min="11526" max="11526" width="11.85546875" style="2" customWidth="1"/>
    <col min="11527" max="11527" width="16.7109375" style="2" customWidth="1"/>
    <col min="11528" max="11528" width="4.85546875" style="2" customWidth="1"/>
    <col min="11529" max="11529" width="5" style="2" customWidth="1"/>
    <col min="11530" max="11530" width="5.85546875" style="2" customWidth="1"/>
    <col min="11531" max="11531" width="5.28515625" style="2" customWidth="1"/>
    <col min="11532" max="11532" width="6" style="2" customWidth="1"/>
    <col min="11533" max="11533" width="5.5703125" style="2" customWidth="1"/>
    <col min="11534" max="11534" width="5.140625" style="2" customWidth="1"/>
    <col min="11535" max="11535" width="2" style="2" customWidth="1"/>
    <col min="11536" max="11536" width="5.42578125" style="2" customWidth="1"/>
    <col min="11537" max="11537" width="4.85546875" style="2" customWidth="1"/>
    <col min="11538" max="11538" width="1.85546875" style="2" customWidth="1"/>
    <col min="11539" max="11539" width="5.5703125" style="2" customWidth="1"/>
    <col min="11540" max="11540" width="4.7109375" style="2" customWidth="1"/>
    <col min="11541" max="11541" width="1.85546875" style="2" customWidth="1"/>
    <col min="11542" max="11542" width="5.7109375" style="2" customWidth="1"/>
    <col min="11543" max="11776" width="9.140625" style="2"/>
    <col min="11777" max="11777" width="14" style="2" customWidth="1"/>
    <col min="11778" max="11778" width="13.140625" style="2" customWidth="1"/>
    <col min="11779" max="11779" width="10.28515625" style="2" customWidth="1"/>
    <col min="11780" max="11780" width="10.140625" style="2" customWidth="1"/>
    <col min="11781" max="11781" width="11.5703125" style="2" customWidth="1"/>
    <col min="11782" max="11782" width="11.85546875" style="2" customWidth="1"/>
    <col min="11783" max="11783" width="16.7109375" style="2" customWidth="1"/>
    <col min="11784" max="11784" width="4.85546875" style="2" customWidth="1"/>
    <col min="11785" max="11785" width="5" style="2" customWidth="1"/>
    <col min="11786" max="11786" width="5.85546875" style="2" customWidth="1"/>
    <col min="11787" max="11787" width="5.28515625" style="2" customWidth="1"/>
    <col min="11788" max="11788" width="6" style="2" customWidth="1"/>
    <col min="11789" max="11789" width="5.5703125" style="2" customWidth="1"/>
    <col min="11790" max="11790" width="5.140625" style="2" customWidth="1"/>
    <col min="11791" max="11791" width="2" style="2" customWidth="1"/>
    <col min="11792" max="11792" width="5.42578125" style="2" customWidth="1"/>
    <col min="11793" max="11793" width="4.85546875" style="2" customWidth="1"/>
    <col min="11794" max="11794" width="1.85546875" style="2" customWidth="1"/>
    <col min="11795" max="11795" width="5.5703125" style="2" customWidth="1"/>
    <col min="11796" max="11796" width="4.7109375" style="2" customWidth="1"/>
    <col min="11797" max="11797" width="1.85546875" style="2" customWidth="1"/>
    <col min="11798" max="11798" width="5.7109375" style="2" customWidth="1"/>
    <col min="11799" max="12032" width="9.140625" style="2"/>
    <col min="12033" max="12033" width="14" style="2" customWidth="1"/>
    <col min="12034" max="12034" width="13.140625" style="2" customWidth="1"/>
    <col min="12035" max="12035" width="10.28515625" style="2" customWidth="1"/>
    <col min="12036" max="12036" width="10.140625" style="2" customWidth="1"/>
    <col min="12037" max="12037" width="11.5703125" style="2" customWidth="1"/>
    <col min="12038" max="12038" width="11.85546875" style="2" customWidth="1"/>
    <col min="12039" max="12039" width="16.7109375" style="2" customWidth="1"/>
    <col min="12040" max="12040" width="4.85546875" style="2" customWidth="1"/>
    <col min="12041" max="12041" width="5" style="2" customWidth="1"/>
    <col min="12042" max="12042" width="5.85546875" style="2" customWidth="1"/>
    <col min="12043" max="12043" width="5.28515625" style="2" customWidth="1"/>
    <col min="12044" max="12044" width="6" style="2" customWidth="1"/>
    <col min="12045" max="12045" width="5.5703125" style="2" customWidth="1"/>
    <col min="12046" max="12046" width="5.140625" style="2" customWidth="1"/>
    <col min="12047" max="12047" width="2" style="2" customWidth="1"/>
    <col min="12048" max="12048" width="5.42578125" style="2" customWidth="1"/>
    <col min="12049" max="12049" width="4.85546875" style="2" customWidth="1"/>
    <col min="12050" max="12050" width="1.85546875" style="2" customWidth="1"/>
    <col min="12051" max="12051" width="5.5703125" style="2" customWidth="1"/>
    <col min="12052" max="12052" width="4.7109375" style="2" customWidth="1"/>
    <col min="12053" max="12053" width="1.85546875" style="2" customWidth="1"/>
    <col min="12054" max="12054" width="5.7109375" style="2" customWidth="1"/>
    <col min="12055" max="12288" width="9.140625" style="2"/>
    <col min="12289" max="12289" width="14" style="2" customWidth="1"/>
    <col min="12290" max="12290" width="13.140625" style="2" customWidth="1"/>
    <col min="12291" max="12291" width="10.28515625" style="2" customWidth="1"/>
    <col min="12292" max="12292" width="10.140625" style="2" customWidth="1"/>
    <col min="12293" max="12293" width="11.5703125" style="2" customWidth="1"/>
    <col min="12294" max="12294" width="11.85546875" style="2" customWidth="1"/>
    <col min="12295" max="12295" width="16.7109375" style="2" customWidth="1"/>
    <col min="12296" max="12296" width="4.85546875" style="2" customWidth="1"/>
    <col min="12297" max="12297" width="5" style="2" customWidth="1"/>
    <col min="12298" max="12298" width="5.85546875" style="2" customWidth="1"/>
    <col min="12299" max="12299" width="5.28515625" style="2" customWidth="1"/>
    <col min="12300" max="12300" width="6" style="2" customWidth="1"/>
    <col min="12301" max="12301" width="5.5703125" style="2" customWidth="1"/>
    <col min="12302" max="12302" width="5.140625" style="2" customWidth="1"/>
    <col min="12303" max="12303" width="2" style="2" customWidth="1"/>
    <col min="12304" max="12304" width="5.42578125" style="2" customWidth="1"/>
    <col min="12305" max="12305" width="4.85546875" style="2" customWidth="1"/>
    <col min="12306" max="12306" width="1.85546875" style="2" customWidth="1"/>
    <col min="12307" max="12307" width="5.5703125" style="2" customWidth="1"/>
    <col min="12308" max="12308" width="4.7109375" style="2" customWidth="1"/>
    <col min="12309" max="12309" width="1.85546875" style="2" customWidth="1"/>
    <col min="12310" max="12310" width="5.7109375" style="2" customWidth="1"/>
    <col min="12311" max="12544" width="9.140625" style="2"/>
    <col min="12545" max="12545" width="14" style="2" customWidth="1"/>
    <col min="12546" max="12546" width="13.140625" style="2" customWidth="1"/>
    <col min="12547" max="12547" width="10.28515625" style="2" customWidth="1"/>
    <col min="12548" max="12548" width="10.140625" style="2" customWidth="1"/>
    <col min="12549" max="12549" width="11.5703125" style="2" customWidth="1"/>
    <col min="12550" max="12550" width="11.85546875" style="2" customWidth="1"/>
    <col min="12551" max="12551" width="16.7109375" style="2" customWidth="1"/>
    <col min="12552" max="12552" width="4.85546875" style="2" customWidth="1"/>
    <col min="12553" max="12553" width="5" style="2" customWidth="1"/>
    <col min="12554" max="12554" width="5.85546875" style="2" customWidth="1"/>
    <col min="12555" max="12555" width="5.28515625" style="2" customWidth="1"/>
    <col min="12556" max="12556" width="6" style="2" customWidth="1"/>
    <col min="12557" max="12557" width="5.5703125" style="2" customWidth="1"/>
    <col min="12558" max="12558" width="5.140625" style="2" customWidth="1"/>
    <col min="12559" max="12559" width="2" style="2" customWidth="1"/>
    <col min="12560" max="12560" width="5.42578125" style="2" customWidth="1"/>
    <col min="12561" max="12561" width="4.85546875" style="2" customWidth="1"/>
    <col min="12562" max="12562" width="1.85546875" style="2" customWidth="1"/>
    <col min="12563" max="12563" width="5.5703125" style="2" customWidth="1"/>
    <col min="12564" max="12564" width="4.7109375" style="2" customWidth="1"/>
    <col min="12565" max="12565" width="1.85546875" style="2" customWidth="1"/>
    <col min="12566" max="12566" width="5.7109375" style="2" customWidth="1"/>
    <col min="12567" max="12800" width="9.140625" style="2"/>
    <col min="12801" max="12801" width="14" style="2" customWidth="1"/>
    <col min="12802" max="12802" width="13.140625" style="2" customWidth="1"/>
    <col min="12803" max="12803" width="10.28515625" style="2" customWidth="1"/>
    <col min="12804" max="12804" width="10.140625" style="2" customWidth="1"/>
    <col min="12805" max="12805" width="11.5703125" style="2" customWidth="1"/>
    <col min="12806" max="12806" width="11.85546875" style="2" customWidth="1"/>
    <col min="12807" max="12807" width="16.7109375" style="2" customWidth="1"/>
    <col min="12808" max="12808" width="4.85546875" style="2" customWidth="1"/>
    <col min="12809" max="12809" width="5" style="2" customWidth="1"/>
    <col min="12810" max="12810" width="5.85546875" style="2" customWidth="1"/>
    <col min="12811" max="12811" width="5.28515625" style="2" customWidth="1"/>
    <col min="12812" max="12812" width="6" style="2" customWidth="1"/>
    <col min="12813" max="12813" width="5.5703125" style="2" customWidth="1"/>
    <col min="12814" max="12814" width="5.140625" style="2" customWidth="1"/>
    <col min="12815" max="12815" width="2" style="2" customWidth="1"/>
    <col min="12816" max="12816" width="5.42578125" style="2" customWidth="1"/>
    <col min="12817" max="12817" width="4.85546875" style="2" customWidth="1"/>
    <col min="12818" max="12818" width="1.85546875" style="2" customWidth="1"/>
    <col min="12819" max="12819" width="5.5703125" style="2" customWidth="1"/>
    <col min="12820" max="12820" width="4.7109375" style="2" customWidth="1"/>
    <col min="12821" max="12821" width="1.85546875" style="2" customWidth="1"/>
    <col min="12822" max="12822" width="5.7109375" style="2" customWidth="1"/>
    <col min="12823" max="13056" width="9.140625" style="2"/>
    <col min="13057" max="13057" width="14" style="2" customWidth="1"/>
    <col min="13058" max="13058" width="13.140625" style="2" customWidth="1"/>
    <col min="13059" max="13059" width="10.28515625" style="2" customWidth="1"/>
    <col min="13060" max="13060" width="10.140625" style="2" customWidth="1"/>
    <col min="13061" max="13061" width="11.5703125" style="2" customWidth="1"/>
    <col min="13062" max="13062" width="11.85546875" style="2" customWidth="1"/>
    <col min="13063" max="13063" width="16.7109375" style="2" customWidth="1"/>
    <col min="13064" max="13064" width="4.85546875" style="2" customWidth="1"/>
    <col min="13065" max="13065" width="5" style="2" customWidth="1"/>
    <col min="13066" max="13066" width="5.85546875" style="2" customWidth="1"/>
    <col min="13067" max="13067" width="5.28515625" style="2" customWidth="1"/>
    <col min="13068" max="13068" width="6" style="2" customWidth="1"/>
    <col min="13069" max="13069" width="5.5703125" style="2" customWidth="1"/>
    <col min="13070" max="13070" width="5.140625" style="2" customWidth="1"/>
    <col min="13071" max="13071" width="2" style="2" customWidth="1"/>
    <col min="13072" max="13072" width="5.42578125" style="2" customWidth="1"/>
    <col min="13073" max="13073" width="4.85546875" style="2" customWidth="1"/>
    <col min="13074" max="13074" width="1.85546875" style="2" customWidth="1"/>
    <col min="13075" max="13075" width="5.5703125" style="2" customWidth="1"/>
    <col min="13076" max="13076" width="4.7109375" style="2" customWidth="1"/>
    <col min="13077" max="13077" width="1.85546875" style="2" customWidth="1"/>
    <col min="13078" max="13078" width="5.7109375" style="2" customWidth="1"/>
    <col min="13079" max="13312" width="9.140625" style="2"/>
    <col min="13313" max="13313" width="14" style="2" customWidth="1"/>
    <col min="13314" max="13314" width="13.140625" style="2" customWidth="1"/>
    <col min="13315" max="13315" width="10.28515625" style="2" customWidth="1"/>
    <col min="13316" max="13316" width="10.140625" style="2" customWidth="1"/>
    <col min="13317" max="13317" width="11.5703125" style="2" customWidth="1"/>
    <col min="13318" max="13318" width="11.85546875" style="2" customWidth="1"/>
    <col min="13319" max="13319" width="16.7109375" style="2" customWidth="1"/>
    <col min="13320" max="13320" width="4.85546875" style="2" customWidth="1"/>
    <col min="13321" max="13321" width="5" style="2" customWidth="1"/>
    <col min="13322" max="13322" width="5.85546875" style="2" customWidth="1"/>
    <col min="13323" max="13323" width="5.28515625" style="2" customWidth="1"/>
    <col min="13324" max="13324" width="6" style="2" customWidth="1"/>
    <col min="13325" max="13325" width="5.5703125" style="2" customWidth="1"/>
    <col min="13326" max="13326" width="5.140625" style="2" customWidth="1"/>
    <col min="13327" max="13327" width="2" style="2" customWidth="1"/>
    <col min="13328" max="13328" width="5.42578125" style="2" customWidth="1"/>
    <col min="13329" max="13329" width="4.85546875" style="2" customWidth="1"/>
    <col min="13330" max="13330" width="1.85546875" style="2" customWidth="1"/>
    <col min="13331" max="13331" width="5.5703125" style="2" customWidth="1"/>
    <col min="13332" max="13332" width="4.7109375" style="2" customWidth="1"/>
    <col min="13333" max="13333" width="1.85546875" style="2" customWidth="1"/>
    <col min="13334" max="13334" width="5.7109375" style="2" customWidth="1"/>
    <col min="13335" max="13568" width="9.140625" style="2"/>
    <col min="13569" max="13569" width="14" style="2" customWidth="1"/>
    <col min="13570" max="13570" width="13.140625" style="2" customWidth="1"/>
    <col min="13571" max="13571" width="10.28515625" style="2" customWidth="1"/>
    <col min="13572" max="13572" width="10.140625" style="2" customWidth="1"/>
    <col min="13573" max="13573" width="11.5703125" style="2" customWidth="1"/>
    <col min="13574" max="13574" width="11.85546875" style="2" customWidth="1"/>
    <col min="13575" max="13575" width="16.7109375" style="2" customWidth="1"/>
    <col min="13576" max="13576" width="4.85546875" style="2" customWidth="1"/>
    <col min="13577" max="13577" width="5" style="2" customWidth="1"/>
    <col min="13578" max="13578" width="5.85546875" style="2" customWidth="1"/>
    <col min="13579" max="13579" width="5.28515625" style="2" customWidth="1"/>
    <col min="13580" max="13580" width="6" style="2" customWidth="1"/>
    <col min="13581" max="13581" width="5.5703125" style="2" customWidth="1"/>
    <col min="13582" max="13582" width="5.140625" style="2" customWidth="1"/>
    <col min="13583" max="13583" width="2" style="2" customWidth="1"/>
    <col min="13584" max="13584" width="5.42578125" style="2" customWidth="1"/>
    <col min="13585" max="13585" width="4.85546875" style="2" customWidth="1"/>
    <col min="13586" max="13586" width="1.85546875" style="2" customWidth="1"/>
    <col min="13587" max="13587" width="5.5703125" style="2" customWidth="1"/>
    <col min="13588" max="13588" width="4.7109375" style="2" customWidth="1"/>
    <col min="13589" max="13589" width="1.85546875" style="2" customWidth="1"/>
    <col min="13590" max="13590" width="5.7109375" style="2" customWidth="1"/>
    <col min="13591" max="13824" width="9.140625" style="2"/>
    <col min="13825" max="13825" width="14" style="2" customWidth="1"/>
    <col min="13826" max="13826" width="13.140625" style="2" customWidth="1"/>
    <col min="13827" max="13827" width="10.28515625" style="2" customWidth="1"/>
    <col min="13828" max="13828" width="10.140625" style="2" customWidth="1"/>
    <col min="13829" max="13829" width="11.5703125" style="2" customWidth="1"/>
    <col min="13830" max="13830" width="11.85546875" style="2" customWidth="1"/>
    <col min="13831" max="13831" width="16.7109375" style="2" customWidth="1"/>
    <col min="13832" max="13832" width="4.85546875" style="2" customWidth="1"/>
    <col min="13833" max="13833" width="5" style="2" customWidth="1"/>
    <col min="13834" max="13834" width="5.85546875" style="2" customWidth="1"/>
    <col min="13835" max="13835" width="5.28515625" style="2" customWidth="1"/>
    <col min="13836" max="13836" width="6" style="2" customWidth="1"/>
    <col min="13837" max="13837" width="5.5703125" style="2" customWidth="1"/>
    <col min="13838" max="13838" width="5.140625" style="2" customWidth="1"/>
    <col min="13839" max="13839" width="2" style="2" customWidth="1"/>
    <col min="13840" max="13840" width="5.42578125" style="2" customWidth="1"/>
    <col min="13841" max="13841" width="4.85546875" style="2" customWidth="1"/>
    <col min="13842" max="13842" width="1.85546875" style="2" customWidth="1"/>
    <col min="13843" max="13843" width="5.5703125" style="2" customWidth="1"/>
    <col min="13844" max="13844" width="4.7109375" style="2" customWidth="1"/>
    <col min="13845" max="13845" width="1.85546875" style="2" customWidth="1"/>
    <col min="13846" max="13846" width="5.7109375" style="2" customWidth="1"/>
    <col min="13847" max="14080" width="9.140625" style="2"/>
    <col min="14081" max="14081" width="14" style="2" customWidth="1"/>
    <col min="14082" max="14082" width="13.140625" style="2" customWidth="1"/>
    <col min="14083" max="14083" width="10.28515625" style="2" customWidth="1"/>
    <col min="14084" max="14084" width="10.140625" style="2" customWidth="1"/>
    <col min="14085" max="14085" width="11.5703125" style="2" customWidth="1"/>
    <col min="14086" max="14086" width="11.85546875" style="2" customWidth="1"/>
    <col min="14087" max="14087" width="16.7109375" style="2" customWidth="1"/>
    <col min="14088" max="14088" width="4.85546875" style="2" customWidth="1"/>
    <col min="14089" max="14089" width="5" style="2" customWidth="1"/>
    <col min="14090" max="14090" width="5.85546875" style="2" customWidth="1"/>
    <col min="14091" max="14091" width="5.28515625" style="2" customWidth="1"/>
    <col min="14092" max="14092" width="6" style="2" customWidth="1"/>
    <col min="14093" max="14093" width="5.5703125" style="2" customWidth="1"/>
    <col min="14094" max="14094" width="5.140625" style="2" customWidth="1"/>
    <col min="14095" max="14095" width="2" style="2" customWidth="1"/>
    <col min="14096" max="14096" width="5.42578125" style="2" customWidth="1"/>
    <col min="14097" max="14097" width="4.85546875" style="2" customWidth="1"/>
    <col min="14098" max="14098" width="1.85546875" style="2" customWidth="1"/>
    <col min="14099" max="14099" width="5.5703125" style="2" customWidth="1"/>
    <col min="14100" max="14100" width="4.7109375" style="2" customWidth="1"/>
    <col min="14101" max="14101" width="1.85546875" style="2" customWidth="1"/>
    <col min="14102" max="14102" width="5.7109375" style="2" customWidth="1"/>
    <col min="14103" max="14336" width="9.140625" style="2"/>
    <col min="14337" max="14337" width="14" style="2" customWidth="1"/>
    <col min="14338" max="14338" width="13.140625" style="2" customWidth="1"/>
    <col min="14339" max="14339" width="10.28515625" style="2" customWidth="1"/>
    <col min="14340" max="14340" width="10.140625" style="2" customWidth="1"/>
    <col min="14341" max="14341" width="11.5703125" style="2" customWidth="1"/>
    <col min="14342" max="14342" width="11.85546875" style="2" customWidth="1"/>
    <col min="14343" max="14343" width="16.7109375" style="2" customWidth="1"/>
    <col min="14344" max="14344" width="4.85546875" style="2" customWidth="1"/>
    <col min="14345" max="14345" width="5" style="2" customWidth="1"/>
    <col min="14346" max="14346" width="5.85546875" style="2" customWidth="1"/>
    <col min="14347" max="14347" width="5.28515625" style="2" customWidth="1"/>
    <col min="14348" max="14348" width="6" style="2" customWidth="1"/>
    <col min="14349" max="14349" width="5.5703125" style="2" customWidth="1"/>
    <col min="14350" max="14350" width="5.140625" style="2" customWidth="1"/>
    <col min="14351" max="14351" width="2" style="2" customWidth="1"/>
    <col min="14352" max="14352" width="5.42578125" style="2" customWidth="1"/>
    <col min="14353" max="14353" width="4.85546875" style="2" customWidth="1"/>
    <col min="14354" max="14354" width="1.85546875" style="2" customWidth="1"/>
    <col min="14355" max="14355" width="5.5703125" style="2" customWidth="1"/>
    <col min="14356" max="14356" width="4.7109375" style="2" customWidth="1"/>
    <col min="14357" max="14357" width="1.85546875" style="2" customWidth="1"/>
    <col min="14358" max="14358" width="5.7109375" style="2" customWidth="1"/>
    <col min="14359" max="14592" width="9.140625" style="2"/>
    <col min="14593" max="14593" width="14" style="2" customWidth="1"/>
    <col min="14594" max="14594" width="13.140625" style="2" customWidth="1"/>
    <col min="14595" max="14595" width="10.28515625" style="2" customWidth="1"/>
    <col min="14596" max="14596" width="10.140625" style="2" customWidth="1"/>
    <col min="14597" max="14597" width="11.5703125" style="2" customWidth="1"/>
    <col min="14598" max="14598" width="11.85546875" style="2" customWidth="1"/>
    <col min="14599" max="14599" width="16.7109375" style="2" customWidth="1"/>
    <col min="14600" max="14600" width="4.85546875" style="2" customWidth="1"/>
    <col min="14601" max="14601" width="5" style="2" customWidth="1"/>
    <col min="14602" max="14602" width="5.85546875" style="2" customWidth="1"/>
    <col min="14603" max="14603" width="5.28515625" style="2" customWidth="1"/>
    <col min="14604" max="14604" width="6" style="2" customWidth="1"/>
    <col min="14605" max="14605" width="5.5703125" style="2" customWidth="1"/>
    <col min="14606" max="14606" width="5.140625" style="2" customWidth="1"/>
    <col min="14607" max="14607" width="2" style="2" customWidth="1"/>
    <col min="14608" max="14608" width="5.42578125" style="2" customWidth="1"/>
    <col min="14609" max="14609" width="4.85546875" style="2" customWidth="1"/>
    <col min="14610" max="14610" width="1.85546875" style="2" customWidth="1"/>
    <col min="14611" max="14611" width="5.5703125" style="2" customWidth="1"/>
    <col min="14612" max="14612" width="4.7109375" style="2" customWidth="1"/>
    <col min="14613" max="14613" width="1.85546875" style="2" customWidth="1"/>
    <col min="14614" max="14614" width="5.7109375" style="2" customWidth="1"/>
    <col min="14615" max="14848" width="9.140625" style="2"/>
    <col min="14849" max="14849" width="14" style="2" customWidth="1"/>
    <col min="14850" max="14850" width="13.140625" style="2" customWidth="1"/>
    <col min="14851" max="14851" width="10.28515625" style="2" customWidth="1"/>
    <col min="14852" max="14852" width="10.140625" style="2" customWidth="1"/>
    <col min="14853" max="14853" width="11.5703125" style="2" customWidth="1"/>
    <col min="14854" max="14854" width="11.85546875" style="2" customWidth="1"/>
    <col min="14855" max="14855" width="16.7109375" style="2" customWidth="1"/>
    <col min="14856" max="14856" width="4.85546875" style="2" customWidth="1"/>
    <col min="14857" max="14857" width="5" style="2" customWidth="1"/>
    <col min="14858" max="14858" width="5.85546875" style="2" customWidth="1"/>
    <col min="14859" max="14859" width="5.28515625" style="2" customWidth="1"/>
    <col min="14860" max="14860" width="6" style="2" customWidth="1"/>
    <col min="14861" max="14861" width="5.5703125" style="2" customWidth="1"/>
    <col min="14862" max="14862" width="5.140625" style="2" customWidth="1"/>
    <col min="14863" max="14863" width="2" style="2" customWidth="1"/>
    <col min="14864" max="14864" width="5.42578125" style="2" customWidth="1"/>
    <col min="14865" max="14865" width="4.85546875" style="2" customWidth="1"/>
    <col min="14866" max="14866" width="1.85546875" style="2" customWidth="1"/>
    <col min="14867" max="14867" width="5.5703125" style="2" customWidth="1"/>
    <col min="14868" max="14868" width="4.7109375" style="2" customWidth="1"/>
    <col min="14869" max="14869" width="1.85546875" style="2" customWidth="1"/>
    <col min="14870" max="14870" width="5.7109375" style="2" customWidth="1"/>
    <col min="14871" max="15104" width="9.140625" style="2"/>
    <col min="15105" max="15105" width="14" style="2" customWidth="1"/>
    <col min="15106" max="15106" width="13.140625" style="2" customWidth="1"/>
    <col min="15107" max="15107" width="10.28515625" style="2" customWidth="1"/>
    <col min="15108" max="15108" width="10.140625" style="2" customWidth="1"/>
    <col min="15109" max="15109" width="11.5703125" style="2" customWidth="1"/>
    <col min="15110" max="15110" width="11.85546875" style="2" customWidth="1"/>
    <col min="15111" max="15111" width="16.7109375" style="2" customWidth="1"/>
    <col min="15112" max="15112" width="4.85546875" style="2" customWidth="1"/>
    <col min="15113" max="15113" width="5" style="2" customWidth="1"/>
    <col min="15114" max="15114" width="5.85546875" style="2" customWidth="1"/>
    <col min="15115" max="15115" width="5.28515625" style="2" customWidth="1"/>
    <col min="15116" max="15116" width="6" style="2" customWidth="1"/>
    <col min="15117" max="15117" width="5.5703125" style="2" customWidth="1"/>
    <col min="15118" max="15118" width="5.140625" style="2" customWidth="1"/>
    <col min="15119" max="15119" width="2" style="2" customWidth="1"/>
    <col min="15120" max="15120" width="5.42578125" style="2" customWidth="1"/>
    <col min="15121" max="15121" width="4.85546875" style="2" customWidth="1"/>
    <col min="15122" max="15122" width="1.85546875" style="2" customWidth="1"/>
    <col min="15123" max="15123" width="5.5703125" style="2" customWidth="1"/>
    <col min="15124" max="15124" width="4.7109375" style="2" customWidth="1"/>
    <col min="15125" max="15125" width="1.85546875" style="2" customWidth="1"/>
    <col min="15126" max="15126" width="5.7109375" style="2" customWidth="1"/>
    <col min="15127" max="15360" width="9.140625" style="2"/>
    <col min="15361" max="15361" width="14" style="2" customWidth="1"/>
    <col min="15362" max="15362" width="13.140625" style="2" customWidth="1"/>
    <col min="15363" max="15363" width="10.28515625" style="2" customWidth="1"/>
    <col min="15364" max="15364" width="10.140625" style="2" customWidth="1"/>
    <col min="15365" max="15365" width="11.5703125" style="2" customWidth="1"/>
    <col min="15366" max="15366" width="11.85546875" style="2" customWidth="1"/>
    <col min="15367" max="15367" width="16.7109375" style="2" customWidth="1"/>
    <col min="15368" max="15368" width="4.85546875" style="2" customWidth="1"/>
    <col min="15369" max="15369" width="5" style="2" customWidth="1"/>
    <col min="15370" max="15370" width="5.85546875" style="2" customWidth="1"/>
    <col min="15371" max="15371" width="5.28515625" style="2" customWidth="1"/>
    <col min="15372" max="15372" width="6" style="2" customWidth="1"/>
    <col min="15373" max="15373" width="5.5703125" style="2" customWidth="1"/>
    <col min="15374" max="15374" width="5.140625" style="2" customWidth="1"/>
    <col min="15375" max="15375" width="2" style="2" customWidth="1"/>
    <col min="15376" max="15376" width="5.42578125" style="2" customWidth="1"/>
    <col min="15377" max="15377" width="4.85546875" style="2" customWidth="1"/>
    <col min="15378" max="15378" width="1.85546875" style="2" customWidth="1"/>
    <col min="15379" max="15379" width="5.5703125" style="2" customWidth="1"/>
    <col min="15380" max="15380" width="4.7109375" style="2" customWidth="1"/>
    <col min="15381" max="15381" width="1.85546875" style="2" customWidth="1"/>
    <col min="15382" max="15382" width="5.7109375" style="2" customWidth="1"/>
    <col min="15383" max="15616" width="9.140625" style="2"/>
    <col min="15617" max="15617" width="14" style="2" customWidth="1"/>
    <col min="15618" max="15618" width="13.140625" style="2" customWidth="1"/>
    <col min="15619" max="15619" width="10.28515625" style="2" customWidth="1"/>
    <col min="15620" max="15620" width="10.140625" style="2" customWidth="1"/>
    <col min="15621" max="15621" width="11.5703125" style="2" customWidth="1"/>
    <col min="15622" max="15622" width="11.85546875" style="2" customWidth="1"/>
    <col min="15623" max="15623" width="16.7109375" style="2" customWidth="1"/>
    <col min="15624" max="15624" width="4.85546875" style="2" customWidth="1"/>
    <col min="15625" max="15625" width="5" style="2" customWidth="1"/>
    <col min="15626" max="15626" width="5.85546875" style="2" customWidth="1"/>
    <col min="15627" max="15627" width="5.28515625" style="2" customWidth="1"/>
    <col min="15628" max="15628" width="6" style="2" customWidth="1"/>
    <col min="15629" max="15629" width="5.5703125" style="2" customWidth="1"/>
    <col min="15630" max="15630" width="5.140625" style="2" customWidth="1"/>
    <col min="15631" max="15631" width="2" style="2" customWidth="1"/>
    <col min="15632" max="15632" width="5.42578125" style="2" customWidth="1"/>
    <col min="15633" max="15633" width="4.85546875" style="2" customWidth="1"/>
    <col min="15634" max="15634" width="1.85546875" style="2" customWidth="1"/>
    <col min="15635" max="15635" width="5.5703125" style="2" customWidth="1"/>
    <col min="15636" max="15636" width="4.7109375" style="2" customWidth="1"/>
    <col min="15637" max="15637" width="1.85546875" style="2" customWidth="1"/>
    <col min="15638" max="15638" width="5.7109375" style="2" customWidth="1"/>
    <col min="15639" max="15872" width="9.140625" style="2"/>
    <col min="15873" max="15873" width="14" style="2" customWidth="1"/>
    <col min="15874" max="15874" width="13.140625" style="2" customWidth="1"/>
    <col min="15875" max="15875" width="10.28515625" style="2" customWidth="1"/>
    <col min="15876" max="15876" width="10.140625" style="2" customWidth="1"/>
    <col min="15877" max="15877" width="11.5703125" style="2" customWidth="1"/>
    <col min="15878" max="15878" width="11.85546875" style="2" customWidth="1"/>
    <col min="15879" max="15879" width="16.7109375" style="2" customWidth="1"/>
    <col min="15880" max="15880" width="4.85546875" style="2" customWidth="1"/>
    <col min="15881" max="15881" width="5" style="2" customWidth="1"/>
    <col min="15882" max="15882" width="5.85546875" style="2" customWidth="1"/>
    <col min="15883" max="15883" width="5.28515625" style="2" customWidth="1"/>
    <col min="15884" max="15884" width="6" style="2" customWidth="1"/>
    <col min="15885" max="15885" width="5.5703125" style="2" customWidth="1"/>
    <col min="15886" max="15886" width="5.140625" style="2" customWidth="1"/>
    <col min="15887" max="15887" width="2" style="2" customWidth="1"/>
    <col min="15888" max="15888" width="5.42578125" style="2" customWidth="1"/>
    <col min="15889" max="15889" width="4.85546875" style="2" customWidth="1"/>
    <col min="15890" max="15890" width="1.85546875" style="2" customWidth="1"/>
    <col min="15891" max="15891" width="5.5703125" style="2" customWidth="1"/>
    <col min="15892" max="15892" width="4.7109375" style="2" customWidth="1"/>
    <col min="15893" max="15893" width="1.85546875" style="2" customWidth="1"/>
    <col min="15894" max="15894" width="5.7109375" style="2" customWidth="1"/>
    <col min="15895" max="16128" width="9.140625" style="2"/>
    <col min="16129" max="16129" width="14" style="2" customWidth="1"/>
    <col min="16130" max="16130" width="13.140625" style="2" customWidth="1"/>
    <col min="16131" max="16131" width="10.28515625" style="2" customWidth="1"/>
    <col min="16132" max="16132" width="10.140625" style="2" customWidth="1"/>
    <col min="16133" max="16133" width="11.5703125" style="2" customWidth="1"/>
    <col min="16134" max="16134" width="11.85546875" style="2" customWidth="1"/>
    <col min="16135" max="16135" width="16.7109375" style="2" customWidth="1"/>
    <col min="16136" max="16136" width="4.85546875" style="2" customWidth="1"/>
    <col min="16137" max="16137" width="5" style="2" customWidth="1"/>
    <col min="16138" max="16138" width="5.85546875" style="2" customWidth="1"/>
    <col min="16139" max="16139" width="5.28515625" style="2" customWidth="1"/>
    <col min="16140" max="16140" width="6" style="2" customWidth="1"/>
    <col min="16141" max="16141" width="5.5703125" style="2" customWidth="1"/>
    <col min="16142" max="16142" width="5.140625" style="2" customWidth="1"/>
    <col min="16143" max="16143" width="2" style="2" customWidth="1"/>
    <col min="16144" max="16144" width="5.42578125" style="2" customWidth="1"/>
    <col min="16145" max="16145" width="4.85546875" style="2" customWidth="1"/>
    <col min="16146" max="16146" width="1.85546875" style="2" customWidth="1"/>
    <col min="16147" max="16147" width="5.5703125" style="2" customWidth="1"/>
    <col min="16148" max="16148" width="4.7109375" style="2" customWidth="1"/>
    <col min="16149" max="16149" width="1.85546875" style="2" customWidth="1"/>
    <col min="16150" max="16150" width="5.7109375" style="2" customWidth="1"/>
    <col min="16151" max="16384" width="9.140625" style="2"/>
  </cols>
  <sheetData>
    <row r="1" spans="1:22" x14ac:dyDescent="0.25">
      <c r="A1" s="1" t="s">
        <v>0</v>
      </c>
      <c r="B1" s="1"/>
    </row>
    <row r="2" spans="1:22" x14ac:dyDescent="0.25">
      <c r="A2" s="1" t="s">
        <v>1</v>
      </c>
      <c r="B2" s="1"/>
    </row>
    <row r="3" spans="1:22" x14ac:dyDescent="0.25">
      <c r="A3" s="3"/>
      <c r="B3" s="3"/>
      <c r="C3" s="1"/>
      <c r="D3" s="1"/>
      <c r="E3" s="1"/>
      <c r="F3" s="1"/>
      <c r="G3" s="1"/>
      <c r="H3" s="1"/>
    </row>
    <row r="4" spans="1:22" x14ac:dyDescent="0.25">
      <c r="A4" s="3" t="s">
        <v>2</v>
      </c>
      <c r="B4" s="4" t="s">
        <v>3</v>
      </c>
    </row>
    <row r="5" spans="1:22" x14ac:dyDescent="0.25">
      <c r="A5" s="3">
        <v>120</v>
      </c>
      <c r="B5" s="3">
        <v>1350</v>
      </c>
    </row>
    <row r="6" spans="1:22" x14ac:dyDescent="0.25">
      <c r="A6" s="5">
        <v>152</v>
      </c>
      <c r="B6" s="3">
        <v>1650</v>
      </c>
    </row>
    <row r="7" spans="1:22" x14ac:dyDescent="0.25">
      <c r="A7" s="3">
        <v>305</v>
      </c>
      <c r="B7" s="3">
        <v>2935</v>
      </c>
    </row>
    <row r="8" spans="1:22" x14ac:dyDescent="0.25">
      <c r="A8" s="5">
        <v>85</v>
      </c>
      <c r="B8" s="5">
        <v>1131</v>
      </c>
    </row>
    <row r="9" spans="1:22" x14ac:dyDescent="0.25">
      <c r="A9" s="5">
        <v>155</v>
      </c>
      <c r="B9" s="5">
        <v>1722</v>
      </c>
      <c r="D9" s="6"/>
      <c r="E9" s="6"/>
      <c r="H9" s="7"/>
      <c r="I9" s="7"/>
      <c r="K9" s="6"/>
      <c r="L9" s="6"/>
    </row>
    <row r="10" spans="1:22" x14ac:dyDescent="0.25">
      <c r="A10" s="5">
        <v>122</v>
      </c>
      <c r="B10" s="5">
        <v>1446</v>
      </c>
      <c r="H10" s="8"/>
      <c r="I10" s="7"/>
    </row>
    <row r="11" spans="1:22" x14ac:dyDescent="0.25">
      <c r="A11" s="3">
        <v>212</v>
      </c>
      <c r="B11" s="5">
        <v>2219</v>
      </c>
      <c r="H11" s="7"/>
      <c r="I11" s="7"/>
    </row>
    <row r="12" spans="1:22" x14ac:dyDescent="0.25">
      <c r="A12" s="3">
        <v>221</v>
      </c>
      <c r="B12" s="5">
        <v>2348</v>
      </c>
      <c r="G12" s="9"/>
      <c r="H12" s="8"/>
      <c r="I12" s="7"/>
    </row>
    <row r="13" spans="1:22" x14ac:dyDescent="0.25">
      <c r="A13" s="7"/>
      <c r="B13" s="7"/>
      <c r="G13" s="10"/>
      <c r="H13" s="7"/>
      <c r="I13" s="7"/>
      <c r="M13" s="10"/>
      <c r="P13" s="10"/>
      <c r="S13" s="10"/>
      <c r="V13" s="10"/>
    </row>
    <row r="14" spans="1:22" x14ac:dyDescent="0.25">
      <c r="A14" s="1" t="s">
        <v>4</v>
      </c>
      <c r="B14" s="7"/>
      <c r="G14" s="10"/>
      <c r="H14" s="11"/>
      <c r="I14" s="7"/>
      <c r="M14" s="10"/>
      <c r="P14" s="10"/>
      <c r="S14" s="10"/>
      <c r="V14" s="10"/>
    </row>
    <row r="15" spans="1:22" x14ac:dyDescent="0.25">
      <c r="A15" s="1" t="s">
        <v>5</v>
      </c>
      <c r="B15" s="1"/>
      <c r="E15" s="6"/>
      <c r="H15" s="8"/>
      <c r="I15" s="1"/>
      <c r="L15" s="6"/>
    </row>
    <row r="16" spans="1:22" x14ac:dyDescent="0.25">
      <c r="A16" s="1" t="s">
        <v>6</v>
      </c>
      <c r="B16" s="7"/>
      <c r="H16" s="8"/>
      <c r="I16" s="7"/>
    </row>
    <row r="17" spans="1:9" x14ac:dyDescent="0.25">
      <c r="A17" s="12" t="s">
        <v>7</v>
      </c>
      <c r="B17" s="7"/>
      <c r="I17" s="7"/>
    </row>
    <row r="18" spans="1:9" x14ac:dyDescent="0.25">
      <c r="A18" s="12"/>
      <c r="B18" s="7"/>
      <c r="I18" s="7"/>
    </row>
    <row r="19" spans="1:9" x14ac:dyDescent="0.25">
      <c r="A19" s="8" t="str">
        <f t="shared" ref="A19:B27" si="0">A4</f>
        <v>Numero pezzi</v>
      </c>
      <c r="B19" s="8" t="str">
        <f t="shared" si="0"/>
        <v>Costi di produzione</v>
      </c>
      <c r="C19" s="2" t="s">
        <v>8</v>
      </c>
      <c r="D19" s="2" t="s">
        <v>9</v>
      </c>
      <c r="E19" s="6" t="s">
        <v>10</v>
      </c>
      <c r="F19" s="6" t="s">
        <v>11</v>
      </c>
      <c r="G19" s="6" t="s">
        <v>12</v>
      </c>
    </row>
    <row r="20" spans="1:9" x14ac:dyDescent="0.25">
      <c r="A20" s="8">
        <f t="shared" si="0"/>
        <v>120</v>
      </c>
      <c r="B20" s="8">
        <f t="shared" si="0"/>
        <v>1350</v>
      </c>
      <c r="C20" s="2">
        <f>A20-B$31</f>
        <v>-51.5</v>
      </c>
      <c r="D20" s="2">
        <f>B20-B$32</f>
        <v>-500.125</v>
      </c>
      <c r="E20" s="2">
        <f>C20^2</f>
        <v>2652.25</v>
      </c>
      <c r="F20" s="2">
        <f>D20^2</f>
        <v>250125.015625</v>
      </c>
      <c r="G20" s="2">
        <f>C20*D20</f>
        <v>25756.4375</v>
      </c>
    </row>
    <row r="21" spans="1:9" x14ac:dyDescent="0.25">
      <c r="A21" s="8">
        <f t="shared" si="0"/>
        <v>152</v>
      </c>
      <c r="B21" s="8">
        <f t="shared" si="0"/>
        <v>1650</v>
      </c>
      <c r="C21" s="2">
        <f t="shared" ref="C21:C27" si="1">A21-B$31</f>
        <v>-19.5</v>
      </c>
      <c r="D21" s="2">
        <f t="shared" ref="D21:D27" si="2">B21-B$32</f>
        <v>-200.125</v>
      </c>
      <c r="E21" s="2">
        <f t="shared" ref="E21:F27" si="3">C21^2</f>
        <v>380.25</v>
      </c>
      <c r="F21" s="2">
        <f t="shared" si="3"/>
        <v>40050.015625</v>
      </c>
      <c r="G21" s="2">
        <f t="shared" ref="G21:G27" si="4">C21*D21</f>
        <v>3902.4375</v>
      </c>
    </row>
    <row r="22" spans="1:9" x14ac:dyDescent="0.25">
      <c r="A22" s="8">
        <f t="shared" si="0"/>
        <v>305</v>
      </c>
      <c r="B22" s="8">
        <f t="shared" si="0"/>
        <v>2935</v>
      </c>
      <c r="C22" s="2">
        <f t="shared" si="1"/>
        <v>133.5</v>
      </c>
      <c r="D22" s="2">
        <f t="shared" si="2"/>
        <v>1084.875</v>
      </c>
      <c r="E22" s="2">
        <f t="shared" si="3"/>
        <v>17822.25</v>
      </c>
      <c r="F22" s="2">
        <f t="shared" si="3"/>
        <v>1176953.765625</v>
      </c>
      <c r="G22" s="2">
        <f t="shared" si="4"/>
        <v>144830.8125</v>
      </c>
    </row>
    <row r="23" spans="1:9" x14ac:dyDescent="0.25">
      <c r="A23" s="8">
        <f t="shared" si="0"/>
        <v>85</v>
      </c>
      <c r="B23" s="8">
        <f t="shared" si="0"/>
        <v>1131</v>
      </c>
      <c r="C23" s="2">
        <f t="shared" si="1"/>
        <v>-86.5</v>
      </c>
      <c r="D23" s="2">
        <f t="shared" si="2"/>
        <v>-719.125</v>
      </c>
      <c r="E23" s="2">
        <f t="shared" si="3"/>
        <v>7482.25</v>
      </c>
      <c r="F23" s="2">
        <f t="shared" si="3"/>
        <v>517140.765625</v>
      </c>
      <c r="G23" s="2">
        <f t="shared" si="4"/>
        <v>62204.3125</v>
      </c>
    </row>
    <row r="24" spans="1:9" x14ac:dyDescent="0.25">
      <c r="A24" s="8">
        <f t="shared" si="0"/>
        <v>155</v>
      </c>
      <c r="B24" s="8">
        <f t="shared" si="0"/>
        <v>1722</v>
      </c>
      <c r="C24" s="2">
        <f t="shared" si="1"/>
        <v>-16.5</v>
      </c>
      <c r="D24" s="2">
        <f t="shared" si="2"/>
        <v>-128.125</v>
      </c>
      <c r="E24" s="2">
        <f t="shared" si="3"/>
        <v>272.25</v>
      </c>
      <c r="F24" s="2">
        <f t="shared" si="3"/>
        <v>16416.015625</v>
      </c>
      <c r="G24" s="2">
        <f t="shared" si="4"/>
        <v>2114.0625</v>
      </c>
    </row>
    <row r="25" spans="1:9" x14ac:dyDescent="0.25">
      <c r="A25" s="8">
        <f t="shared" si="0"/>
        <v>122</v>
      </c>
      <c r="B25" s="8">
        <f t="shared" si="0"/>
        <v>1446</v>
      </c>
      <c r="C25" s="2">
        <f t="shared" si="1"/>
        <v>-49.5</v>
      </c>
      <c r="D25" s="2">
        <f t="shared" si="2"/>
        <v>-404.125</v>
      </c>
      <c r="E25" s="2">
        <f t="shared" si="3"/>
        <v>2450.25</v>
      </c>
      <c r="F25" s="2">
        <f t="shared" si="3"/>
        <v>163317.015625</v>
      </c>
      <c r="G25" s="2">
        <f t="shared" si="4"/>
        <v>20004.1875</v>
      </c>
    </row>
    <row r="26" spans="1:9" x14ac:dyDescent="0.25">
      <c r="A26" s="8">
        <f t="shared" si="0"/>
        <v>212</v>
      </c>
      <c r="B26" s="8">
        <f t="shared" si="0"/>
        <v>2219</v>
      </c>
      <c r="C26" s="2">
        <f t="shared" si="1"/>
        <v>40.5</v>
      </c>
      <c r="D26" s="2">
        <f t="shared" si="2"/>
        <v>368.875</v>
      </c>
      <c r="E26" s="2">
        <f t="shared" si="3"/>
        <v>1640.25</v>
      </c>
      <c r="F26" s="2">
        <f t="shared" si="3"/>
        <v>136068.765625</v>
      </c>
      <c r="G26" s="2">
        <f t="shared" si="4"/>
        <v>14939.4375</v>
      </c>
    </row>
    <row r="27" spans="1:9" x14ac:dyDescent="0.25">
      <c r="A27" s="8">
        <f t="shared" si="0"/>
        <v>221</v>
      </c>
      <c r="B27" s="8">
        <f t="shared" si="0"/>
        <v>2348</v>
      </c>
      <c r="C27" s="2">
        <f t="shared" si="1"/>
        <v>49.5</v>
      </c>
      <c r="D27" s="2">
        <f t="shared" si="2"/>
        <v>497.875</v>
      </c>
      <c r="E27" s="2">
        <f t="shared" si="3"/>
        <v>2450.25</v>
      </c>
      <c r="F27" s="2">
        <f t="shared" si="3"/>
        <v>247879.515625</v>
      </c>
      <c r="G27" s="2">
        <f t="shared" si="4"/>
        <v>24644.8125</v>
      </c>
    </row>
    <row r="28" spans="1:9" x14ac:dyDescent="0.25">
      <c r="A28" s="2">
        <f>SUM(A20:A27)</f>
        <v>1372</v>
      </c>
      <c r="B28" s="2">
        <f t="shared" ref="B28:G28" si="5">SUM(B20:B27)</f>
        <v>14801</v>
      </c>
      <c r="C28" s="6">
        <f t="shared" si="5"/>
        <v>0</v>
      </c>
      <c r="D28" s="6">
        <f t="shared" si="5"/>
        <v>0</v>
      </c>
      <c r="E28" s="6">
        <f t="shared" si="5"/>
        <v>35150</v>
      </c>
      <c r="F28" s="6">
        <f t="shared" si="5"/>
        <v>2547950.875</v>
      </c>
      <c r="G28" s="6">
        <f t="shared" si="5"/>
        <v>298396.5</v>
      </c>
    </row>
    <row r="31" spans="1:9" x14ac:dyDescent="0.25">
      <c r="A31" s="2" t="s">
        <v>13</v>
      </c>
      <c r="B31" s="2">
        <f>AVERAGE(A20:A27)</f>
        <v>171.5</v>
      </c>
    </row>
    <row r="32" spans="1:9" x14ac:dyDescent="0.25">
      <c r="A32" s="6" t="s">
        <v>14</v>
      </c>
      <c r="B32" s="2">
        <f>AVERAGE(B20:B27)</f>
        <v>1850.125</v>
      </c>
    </row>
    <row r="33" spans="1:4" x14ac:dyDescent="0.25">
      <c r="A33" s="6"/>
    </row>
    <row r="34" spans="1:4" x14ac:dyDescent="0.25">
      <c r="A34" s="2" t="s">
        <v>15</v>
      </c>
    </row>
    <row r="35" spans="1:4" x14ac:dyDescent="0.25">
      <c r="A35" s="6" t="s">
        <v>16</v>
      </c>
      <c r="B35" s="2">
        <f>G28/SQRT(E28*F28)</f>
        <v>0.99709269598798056</v>
      </c>
    </row>
    <row r="36" spans="1:4" x14ac:dyDescent="0.25">
      <c r="A36" s="6" t="s">
        <v>17</v>
      </c>
    </row>
    <row r="38" spans="1:4" x14ac:dyDescent="0.25">
      <c r="A38" s="6" t="s">
        <v>18</v>
      </c>
    </row>
    <row r="39" spans="1:4" x14ac:dyDescent="0.25">
      <c r="A39" s="6" t="s">
        <v>19</v>
      </c>
      <c r="B39" s="2">
        <f>B32-B40*B31</f>
        <v>394.22173541963025</v>
      </c>
    </row>
    <row r="40" spans="1:4" x14ac:dyDescent="0.25">
      <c r="A40" s="6" t="s">
        <v>20</v>
      </c>
      <c r="B40" s="2">
        <f>G28/E28</f>
        <v>8.4892318634423898</v>
      </c>
    </row>
    <row r="41" spans="1:4" x14ac:dyDescent="0.25">
      <c r="A41" s="6"/>
    </row>
    <row r="43" spans="1:4" x14ac:dyDescent="0.25">
      <c r="A43" s="6" t="s">
        <v>21</v>
      </c>
    </row>
    <row r="44" spans="1:4" x14ac:dyDescent="0.25">
      <c r="A44" s="6" t="s">
        <v>22</v>
      </c>
      <c r="D44" s="2">
        <f>B39+B40*200</f>
        <v>2092.0681081081084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sqref="A1:XFD1048576"/>
    </sheetView>
  </sheetViews>
  <sheetFormatPr defaultColWidth="9.140625" defaultRowHeight="15" x14ac:dyDescent="0.25"/>
  <cols>
    <col min="1" max="1" width="17.85546875" style="2" customWidth="1"/>
    <col min="2" max="2" width="20.7109375" style="2" customWidth="1"/>
    <col min="3" max="4" width="9.140625" style="2"/>
    <col min="5" max="5" width="13.5703125" style="2" customWidth="1"/>
    <col min="6" max="256" width="9.140625" style="2"/>
    <col min="257" max="257" width="17.85546875" style="2" customWidth="1"/>
    <col min="258" max="258" width="20.7109375" style="2" customWidth="1"/>
    <col min="259" max="260" width="9.140625" style="2"/>
    <col min="261" max="261" width="13.5703125" style="2" customWidth="1"/>
    <col min="262" max="512" width="9.140625" style="2"/>
    <col min="513" max="513" width="17.85546875" style="2" customWidth="1"/>
    <col min="514" max="514" width="20.7109375" style="2" customWidth="1"/>
    <col min="515" max="516" width="9.140625" style="2"/>
    <col min="517" max="517" width="13.5703125" style="2" customWidth="1"/>
    <col min="518" max="768" width="9.140625" style="2"/>
    <col min="769" max="769" width="17.85546875" style="2" customWidth="1"/>
    <col min="770" max="770" width="20.7109375" style="2" customWidth="1"/>
    <col min="771" max="772" width="9.140625" style="2"/>
    <col min="773" max="773" width="13.5703125" style="2" customWidth="1"/>
    <col min="774" max="1024" width="9.140625" style="2"/>
    <col min="1025" max="1025" width="17.85546875" style="2" customWidth="1"/>
    <col min="1026" max="1026" width="20.7109375" style="2" customWidth="1"/>
    <col min="1027" max="1028" width="9.140625" style="2"/>
    <col min="1029" max="1029" width="13.5703125" style="2" customWidth="1"/>
    <col min="1030" max="1280" width="9.140625" style="2"/>
    <col min="1281" max="1281" width="17.85546875" style="2" customWidth="1"/>
    <col min="1282" max="1282" width="20.7109375" style="2" customWidth="1"/>
    <col min="1283" max="1284" width="9.140625" style="2"/>
    <col min="1285" max="1285" width="13.5703125" style="2" customWidth="1"/>
    <col min="1286" max="1536" width="9.140625" style="2"/>
    <col min="1537" max="1537" width="17.85546875" style="2" customWidth="1"/>
    <col min="1538" max="1538" width="20.7109375" style="2" customWidth="1"/>
    <col min="1539" max="1540" width="9.140625" style="2"/>
    <col min="1541" max="1541" width="13.5703125" style="2" customWidth="1"/>
    <col min="1542" max="1792" width="9.140625" style="2"/>
    <col min="1793" max="1793" width="17.85546875" style="2" customWidth="1"/>
    <col min="1794" max="1794" width="20.7109375" style="2" customWidth="1"/>
    <col min="1795" max="1796" width="9.140625" style="2"/>
    <col min="1797" max="1797" width="13.5703125" style="2" customWidth="1"/>
    <col min="1798" max="2048" width="9.140625" style="2"/>
    <col min="2049" max="2049" width="17.85546875" style="2" customWidth="1"/>
    <col min="2050" max="2050" width="20.7109375" style="2" customWidth="1"/>
    <col min="2051" max="2052" width="9.140625" style="2"/>
    <col min="2053" max="2053" width="13.5703125" style="2" customWidth="1"/>
    <col min="2054" max="2304" width="9.140625" style="2"/>
    <col min="2305" max="2305" width="17.85546875" style="2" customWidth="1"/>
    <col min="2306" max="2306" width="20.7109375" style="2" customWidth="1"/>
    <col min="2307" max="2308" width="9.140625" style="2"/>
    <col min="2309" max="2309" width="13.5703125" style="2" customWidth="1"/>
    <col min="2310" max="2560" width="9.140625" style="2"/>
    <col min="2561" max="2561" width="17.85546875" style="2" customWidth="1"/>
    <col min="2562" max="2562" width="20.7109375" style="2" customWidth="1"/>
    <col min="2563" max="2564" width="9.140625" style="2"/>
    <col min="2565" max="2565" width="13.5703125" style="2" customWidth="1"/>
    <col min="2566" max="2816" width="9.140625" style="2"/>
    <col min="2817" max="2817" width="17.85546875" style="2" customWidth="1"/>
    <col min="2818" max="2818" width="20.7109375" style="2" customWidth="1"/>
    <col min="2819" max="2820" width="9.140625" style="2"/>
    <col min="2821" max="2821" width="13.5703125" style="2" customWidth="1"/>
    <col min="2822" max="3072" width="9.140625" style="2"/>
    <col min="3073" max="3073" width="17.85546875" style="2" customWidth="1"/>
    <col min="3074" max="3074" width="20.7109375" style="2" customWidth="1"/>
    <col min="3075" max="3076" width="9.140625" style="2"/>
    <col min="3077" max="3077" width="13.5703125" style="2" customWidth="1"/>
    <col min="3078" max="3328" width="9.140625" style="2"/>
    <col min="3329" max="3329" width="17.85546875" style="2" customWidth="1"/>
    <col min="3330" max="3330" width="20.7109375" style="2" customWidth="1"/>
    <col min="3331" max="3332" width="9.140625" style="2"/>
    <col min="3333" max="3333" width="13.5703125" style="2" customWidth="1"/>
    <col min="3334" max="3584" width="9.140625" style="2"/>
    <col min="3585" max="3585" width="17.85546875" style="2" customWidth="1"/>
    <col min="3586" max="3586" width="20.7109375" style="2" customWidth="1"/>
    <col min="3587" max="3588" width="9.140625" style="2"/>
    <col min="3589" max="3589" width="13.5703125" style="2" customWidth="1"/>
    <col min="3590" max="3840" width="9.140625" style="2"/>
    <col min="3841" max="3841" width="17.85546875" style="2" customWidth="1"/>
    <col min="3842" max="3842" width="20.7109375" style="2" customWidth="1"/>
    <col min="3843" max="3844" width="9.140625" style="2"/>
    <col min="3845" max="3845" width="13.5703125" style="2" customWidth="1"/>
    <col min="3846" max="4096" width="9.140625" style="2"/>
    <col min="4097" max="4097" width="17.85546875" style="2" customWidth="1"/>
    <col min="4098" max="4098" width="20.7109375" style="2" customWidth="1"/>
    <col min="4099" max="4100" width="9.140625" style="2"/>
    <col min="4101" max="4101" width="13.5703125" style="2" customWidth="1"/>
    <col min="4102" max="4352" width="9.140625" style="2"/>
    <col min="4353" max="4353" width="17.85546875" style="2" customWidth="1"/>
    <col min="4354" max="4354" width="20.7109375" style="2" customWidth="1"/>
    <col min="4355" max="4356" width="9.140625" style="2"/>
    <col min="4357" max="4357" width="13.5703125" style="2" customWidth="1"/>
    <col min="4358" max="4608" width="9.140625" style="2"/>
    <col min="4609" max="4609" width="17.85546875" style="2" customWidth="1"/>
    <col min="4610" max="4610" width="20.7109375" style="2" customWidth="1"/>
    <col min="4611" max="4612" width="9.140625" style="2"/>
    <col min="4613" max="4613" width="13.5703125" style="2" customWidth="1"/>
    <col min="4614" max="4864" width="9.140625" style="2"/>
    <col min="4865" max="4865" width="17.85546875" style="2" customWidth="1"/>
    <col min="4866" max="4866" width="20.7109375" style="2" customWidth="1"/>
    <col min="4867" max="4868" width="9.140625" style="2"/>
    <col min="4869" max="4869" width="13.5703125" style="2" customWidth="1"/>
    <col min="4870" max="5120" width="9.140625" style="2"/>
    <col min="5121" max="5121" width="17.85546875" style="2" customWidth="1"/>
    <col min="5122" max="5122" width="20.7109375" style="2" customWidth="1"/>
    <col min="5123" max="5124" width="9.140625" style="2"/>
    <col min="5125" max="5125" width="13.5703125" style="2" customWidth="1"/>
    <col min="5126" max="5376" width="9.140625" style="2"/>
    <col min="5377" max="5377" width="17.85546875" style="2" customWidth="1"/>
    <col min="5378" max="5378" width="20.7109375" style="2" customWidth="1"/>
    <col min="5379" max="5380" width="9.140625" style="2"/>
    <col min="5381" max="5381" width="13.5703125" style="2" customWidth="1"/>
    <col min="5382" max="5632" width="9.140625" style="2"/>
    <col min="5633" max="5633" width="17.85546875" style="2" customWidth="1"/>
    <col min="5634" max="5634" width="20.7109375" style="2" customWidth="1"/>
    <col min="5635" max="5636" width="9.140625" style="2"/>
    <col min="5637" max="5637" width="13.5703125" style="2" customWidth="1"/>
    <col min="5638" max="5888" width="9.140625" style="2"/>
    <col min="5889" max="5889" width="17.85546875" style="2" customWidth="1"/>
    <col min="5890" max="5890" width="20.7109375" style="2" customWidth="1"/>
    <col min="5891" max="5892" width="9.140625" style="2"/>
    <col min="5893" max="5893" width="13.5703125" style="2" customWidth="1"/>
    <col min="5894" max="6144" width="9.140625" style="2"/>
    <col min="6145" max="6145" width="17.85546875" style="2" customWidth="1"/>
    <col min="6146" max="6146" width="20.7109375" style="2" customWidth="1"/>
    <col min="6147" max="6148" width="9.140625" style="2"/>
    <col min="6149" max="6149" width="13.5703125" style="2" customWidth="1"/>
    <col min="6150" max="6400" width="9.140625" style="2"/>
    <col min="6401" max="6401" width="17.85546875" style="2" customWidth="1"/>
    <col min="6402" max="6402" width="20.7109375" style="2" customWidth="1"/>
    <col min="6403" max="6404" width="9.140625" style="2"/>
    <col min="6405" max="6405" width="13.5703125" style="2" customWidth="1"/>
    <col min="6406" max="6656" width="9.140625" style="2"/>
    <col min="6657" max="6657" width="17.85546875" style="2" customWidth="1"/>
    <col min="6658" max="6658" width="20.7109375" style="2" customWidth="1"/>
    <col min="6659" max="6660" width="9.140625" style="2"/>
    <col min="6661" max="6661" width="13.5703125" style="2" customWidth="1"/>
    <col min="6662" max="6912" width="9.140625" style="2"/>
    <col min="6913" max="6913" width="17.85546875" style="2" customWidth="1"/>
    <col min="6914" max="6914" width="20.7109375" style="2" customWidth="1"/>
    <col min="6915" max="6916" width="9.140625" style="2"/>
    <col min="6917" max="6917" width="13.5703125" style="2" customWidth="1"/>
    <col min="6918" max="7168" width="9.140625" style="2"/>
    <col min="7169" max="7169" width="17.85546875" style="2" customWidth="1"/>
    <col min="7170" max="7170" width="20.7109375" style="2" customWidth="1"/>
    <col min="7171" max="7172" width="9.140625" style="2"/>
    <col min="7173" max="7173" width="13.5703125" style="2" customWidth="1"/>
    <col min="7174" max="7424" width="9.140625" style="2"/>
    <col min="7425" max="7425" width="17.85546875" style="2" customWidth="1"/>
    <col min="7426" max="7426" width="20.7109375" style="2" customWidth="1"/>
    <col min="7427" max="7428" width="9.140625" style="2"/>
    <col min="7429" max="7429" width="13.5703125" style="2" customWidth="1"/>
    <col min="7430" max="7680" width="9.140625" style="2"/>
    <col min="7681" max="7681" width="17.85546875" style="2" customWidth="1"/>
    <col min="7682" max="7682" width="20.7109375" style="2" customWidth="1"/>
    <col min="7683" max="7684" width="9.140625" style="2"/>
    <col min="7685" max="7685" width="13.5703125" style="2" customWidth="1"/>
    <col min="7686" max="7936" width="9.140625" style="2"/>
    <col min="7937" max="7937" width="17.85546875" style="2" customWidth="1"/>
    <col min="7938" max="7938" width="20.7109375" style="2" customWidth="1"/>
    <col min="7939" max="7940" width="9.140625" style="2"/>
    <col min="7941" max="7941" width="13.5703125" style="2" customWidth="1"/>
    <col min="7942" max="8192" width="9.140625" style="2"/>
    <col min="8193" max="8193" width="17.85546875" style="2" customWidth="1"/>
    <col min="8194" max="8194" width="20.7109375" style="2" customWidth="1"/>
    <col min="8195" max="8196" width="9.140625" style="2"/>
    <col min="8197" max="8197" width="13.5703125" style="2" customWidth="1"/>
    <col min="8198" max="8448" width="9.140625" style="2"/>
    <col min="8449" max="8449" width="17.85546875" style="2" customWidth="1"/>
    <col min="8450" max="8450" width="20.7109375" style="2" customWidth="1"/>
    <col min="8451" max="8452" width="9.140625" style="2"/>
    <col min="8453" max="8453" width="13.5703125" style="2" customWidth="1"/>
    <col min="8454" max="8704" width="9.140625" style="2"/>
    <col min="8705" max="8705" width="17.85546875" style="2" customWidth="1"/>
    <col min="8706" max="8706" width="20.7109375" style="2" customWidth="1"/>
    <col min="8707" max="8708" width="9.140625" style="2"/>
    <col min="8709" max="8709" width="13.5703125" style="2" customWidth="1"/>
    <col min="8710" max="8960" width="9.140625" style="2"/>
    <col min="8961" max="8961" width="17.85546875" style="2" customWidth="1"/>
    <col min="8962" max="8962" width="20.7109375" style="2" customWidth="1"/>
    <col min="8963" max="8964" width="9.140625" style="2"/>
    <col min="8965" max="8965" width="13.5703125" style="2" customWidth="1"/>
    <col min="8966" max="9216" width="9.140625" style="2"/>
    <col min="9217" max="9217" width="17.85546875" style="2" customWidth="1"/>
    <col min="9218" max="9218" width="20.7109375" style="2" customWidth="1"/>
    <col min="9219" max="9220" width="9.140625" style="2"/>
    <col min="9221" max="9221" width="13.5703125" style="2" customWidth="1"/>
    <col min="9222" max="9472" width="9.140625" style="2"/>
    <col min="9473" max="9473" width="17.85546875" style="2" customWidth="1"/>
    <col min="9474" max="9474" width="20.7109375" style="2" customWidth="1"/>
    <col min="9475" max="9476" width="9.140625" style="2"/>
    <col min="9477" max="9477" width="13.5703125" style="2" customWidth="1"/>
    <col min="9478" max="9728" width="9.140625" style="2"/>
    <col min="9729" max="9729" width="17.85546875" style="2" customWidth="1"/>
    <col min="9730" max="9730" width="20.7109375" style="2" customWidth="1"/>
    <col min="9731" max="9732" width="9.140625" style="2"/>
    <col min="9733" max="9733" width="13.5703125" style="2" customWidth="1"/>
    <col min="9734" max="9984" width="9.140625" style="2"/>
    <col min="9985" max="9985" width="17.85546875" style="2" customWidth="1"/>
    <col min="9986" max="9986" width="20.7109375" style="2" customWidth="1"/>
    <col min="9987" max="9988" width="9.140625" style="2"/>
    <col min="9989" max="9989" width="13.5703125" style="2" customWidth="1"/>
    <col min="9990" max="10240" width="9.140625" style="2"/>
    <col min="10241" max="10241" width="17.85546875" style="2" customWidth="1"/>
    <col min="10242" max="10242" width="20.7109375" style="2" customWidth="1"/>
    <col min="10243" max="10244" width="9.140625" style="2"/>
    <col min="10245" max="10245" width="13.5703125" style="2" customWidth="1"/>
    <col min="10246" max="10496" width="9.140625" style="2"/>
    <col min="10497" max="10497" width="17.85546875" style="2" customWidth="1"/>
    <col min="10498" max="10498" width="20.7109375" style="2" customWidth="1"/>
    <col min="10499" max="10500" width="9.140625" style="2"/>
    <col min="10501" max="10501" width="13.5703125" style="2" customWidth="1"/>
    <col min="10502" max="10752" width="9.140625" style="2"/>
    <col min="10753" max="10753" width="17.85546875" style="2" customWidth="1"/>
    <col min="10754" max="10754" width="20.7109375" style="2" customWidth="1"/>
    <col min="10755" max="10756" width="9.140625" style="2"/>
    <col min="10757" max="10757" width="13.5703125" style="2" customWidth="1"/>
    <col min="10758" max="11008" width="9.140625" style="2"/>
    <col min="11009" max="11009" width="17.85546875" style="2" customWidth="1"/>
    <col min="11010" max="11010" width="20.7109375" style="2" customWidth="1"/>
    <col min="11011" max="11012" width="9.140625" style="2"/>
    <col min="11013" max="11013" width="13.5703125" style="2" customWidth="1"/>
    <col min="11014" max="11264" width="9.140625" style="2"/>
    <col min="11265" max="11265" width="17.85546875" style="2" customWidth="1"/>
    <col min="11266" max="11266" width="20.7109375" style="2" customWidth="1"/>
    <col min="11267" max="11268" width="9.140625" style="2"/>
    <col min="11269" max="11269" width="13.5703125" style="2" customWidth="1"/>
    <col min="11270" max="11520" width="9.140625" style="2"/>
    <col min="11521" max="11521" width="17.85546875" style="2" customWidth="1"/>
    <col min="11522" max="11522" width="20.7109375" style="2" customWidth="1"/>
    <col min="11523" max="11524" width="9.140625" style="2"/>
    <col min="11525" max="11525" width="13.5703125" style="2" customWidth="1"/>
    <col min="11526" max="11776" width="9.140625" style="2"/>
    <col min="11777" max="11777" width="17.85546875" style="2" customWidth="1"/>
    <col min="11778" max="11778" width="20.7109375" style="2" customWidth="1"/>
    <col min="11779" max="11780" width="9.140625" style="2"/>
    <col min="11781" max="11781" width="13.5703125" style="2" customWidth="1"/>
    <col min="11782" max="12032" width="9.140625" style="2"/>
    <col min="12033" max="12033" width="17.85546875" style="2" customWidth="1"/>
    <col min="12034" max="12034" width="20.7109375" style="2" customWidth="1"/>
    <col min="12035" max="12036" width="9.140625" style="2"/>
    <col min="12037" max="12037" width="13.5703125" style="2" customWidth="1"/>
    <col min="12038" max="12288" width="9.140625" style="2"/>
    <col min="12289" max="12289" width="17.85546875" style="2" customWidth="1"/>
    <col min="12290" max="12290" width="20.7109375" style="2" customWidth="1"/>
    <col min="12291" max="12292" width="9.140625" style="2"/>
    <col min="12293" max="12293" width="13.5703125" style="2" customWidth="1"/>
    <col min="12294" max="12544" width="9.140625" style="2"/>
    <col min="12545" max="12545" width="17.85546875" style="2" customWidth="1"/>
    <col min="12546" max="12546" width="20.7109375" style="2" customWidth="1"/>
    <col min="12547" max="12548" width="9.140625" style="2"/>
    <col min="12549" max="12549" width="13.5703125" style="2" customWidth="1"/>
    <col min="12550" max="12800" width="9.140625" style="2"/>
    <col min="12801" max="12801" width="17.85546875" style="2" customWidth="1"/>
    <col min="12802" max="12802" width="20.7109375" style="2" customWidth="1"/>
    <col min="12803" max="12804" width="9.140625" style="2"/>
    <col min="12805" max="12805" width="13.5703125" style="2" customWidth="1"/>
    <col min="12806" max="13056" width="9.140625" style="2"/>
    <col min="13057" max="13057" width="17.85546875" style="2" customWidth="1"/>
    <col min="13058" max="13058" width="20.7109375" style="2" customWidth="1"/>
    <col min="13059" max="13060" width="9.140625" style="2"/>
    <col min="13061" max="13061" width="13.5703125" style="2" customWidth="1"/>
    <col min="13062" max="13312" width="9.140625" style="2"/>
    <col min="13313" max="13313" width="17.85546875" style="2" customWidth="1"/>
    <col min="13314" max="13314" width="20.7109375" style="2" customWidth="1"/>
    <col min="13315" max="13316" width="9.140625" style="2"/>
    <col min="13317" max="13317" width="13.5703125" style="2" customWidth="1"/>
    <col min="13318" max="13568" width="9.140625" style="2"/>
    <col min="13569" max="13569" width="17.85546875" style="2" customWidth="1"/>
    <col min="13570" max="13570" width="20.7109375" style="2" customWidth="1"/>
    <col min="13571" max="13572" width="9.140625" style="2"/>
    <col min="13573" max="13573" width="13.5703125" style="2" customWidth="1"/>
    <col min="13574" max="13824" width="9.140625" style="2"/>
    <col min="13825" max="13825" width="17.85546875" style="2" customWidth="1"/>
    <col min="13826" max="13826" width="20.7109375" style="2" customWidth="1"/>
    <col min="13827" max="13828" width="9.140625" style="2"/>
    <col min="13829" max="13829" width="13.5703125" style="2" customWidth="1"/>
    <col min="13830" max="14080" width="9.140625" style="2"/>
    <col min="14081" max="14081" width="17.85546875" style="2" customWidth="1"/>
    <col min="14082" max="14082" width="20.7109375" style="2" customWidth="1"/>
    <col min="14083" max="14084" width="9.140625" style="2"/>
    <col min="14085" max="14085" width="13.5703125" style="2" customWidth="1"/>
    <col min="14086" max="14336" width="9.140625" style="2"/>
    <col min="14337" max="14337" width="17.85546875" style="2" customWidth="1"/>
    <col min="14338" max="14338" width="20.7109375" style="2" customWidth="1"/>
    <col min="14339" max="14340" width="9.140625" style="2"/>
    <col min="14341" max="14341" width="13.5703125" style="2" customWidth="1"/>
    <col min="14342" max="14592" width="9.140625" style="2"/>
    <col min="14593" max="14593" width="17.85546875" style="2" customWidth="1"/>
    <col min="14594" max="14594" width="20.7109375" style="2" customWidth="1"/>
    <col min="14595" max="14596" width="9.140625" style="2"/>
    <col min="14597" max="14597" width="13.5703125" style="2" customWidth="1"/>
    <col min="14598" max="14848" width="9.140625" style="2"/>
    <col min="14849" max="14849" width="17.85546875" style="2" customWidth="1"/>
    <col min="14850" max="14850" width="20.7109375" style="2" customWidth="1"/>
    <col min="14851" max="14852" width="9.140625" style="2"/>
    <col min="14853" max="14853" width="13.5703125" style="2" customWidth="1"/>
    <col min="14854" max="15104" width="9.140625" style="2"/>
    <col min="15105" max="15105" width="17.85546875" style="2" customWidth="1"/>
    <col min="15106" max="15106" width="20.7109375" style="2" customWidth="1"/>
    <col min="15107" max="15108" width="9.140625" style="2"/>
    <col min="15109" max="15109" width="13.5703125" style="2" customWidth="1"/>
    <col min="15110" max="15360" width="9.140625" style="2"/>
    <col min="15361" max="15361" width="17.85546875" style="2" customWidth="1"/>
    <col min="15362" max="15362" width="20.7109375" style="2" customWidth="1"/>
    <col min="15363" max="15364" width="9.140625" style="2"/>
    <col min="15365" max="15365" width="13.5703125" style="2" customWidth="1"/>
    <col min="15366" max="15616" width="9.140625" style="2"/>
    <col min="15617" max="15617" width="17.85546875" style="2" customWidth="1"/>
    <col min="15618" max="15618" width="20.7109375" style="2" customWidth="1"/>
    <col min="15619" max="15620" width="9.140625" style="2"/>
    <col min="15621" max="15621" width="13.5703125" style="2" customWidth="1"/>
    <col min="15622" max="15872" width="9.140625" style="2"/>
    <col min="15873" max="15873" width="17.85546875" style="2" customWidth="1"/>
    <col min="15874" max="15874" width="20.7109375" style="2" customWidth="1"/>
    <col min="15875" max="15876" width="9.140625" style="2"/>
    <col min="15877" max="15877" width="13.5703125" style="2" customWidth="1"/>
    <col min="15878" max="16128" width="9.140625" style="2"/>
    <col min="16129" max="16129" width="17.85546875" style="2" customWidth="1"/>
    <col min="16130" max="16130" width="20.7109375" style="2" customWidth="1"/>
    <col min="16131" max="16132" width="9.140625" style="2"/>
    <col min="16133" max="16133" width="13.5703125" style="2" customWidth="1"/>
    <col min="16134" max="16384" width="9.140625" style="2"/>
  </cols>
  <sheetData>
    <row r="1" spans="1:7" x14ac:dyDescent="0.25">
      <c r="A1" s="37" t="s">
        <v>127</v>
      </c>
      <c r="B1" s="37"/>
      <c r="C1" s="37"/>
      <c r="D1" s="37"/>
      <c r="E1" s="37"/>
      <c r="F1" s="37"/>
      <c r="G1" s="37"/>
    </row>
    <row r="2" spans="1:7" x14ac:dyDescent="0.25">
      <c r="A2" s="37" t="s">
        <v>128</v>
      </c>
      <c r="B2" s="37"/>
      <c r="C2" s="37"/>
      <c r="D2" s="37"/>
      <c r="E2" s="37"/>
      <c r="F2" s="37"/>
      <c r="G2" s="37"/>
    </row>
    <row r="3" spans="1:7" x14ac:dyDescent="0.25">
      <c r="A3" s="37"/>
      <c r="B3" s="37"/>
      <c r="C3" s="37"/>
      <c r="D3" s="37"/>
      <c r="E3" s="37"/>
      <c r="F3" s="37"/>
      <c r="G3" s="37"/>
    </row>
    <row r="4" spans="1:7" x14ac:dyDescent="0.25">
      <c r="A4" s="37" t="s">
        <v>129</v>
      </c>
      <c r="B4" s="37"/>
      <c r="C4" s="37"/>
      <c r="D4" s="37"/>
      <c r="E4" s="37"/>
      <c r="F4" s="37"/>
      <c r="G4" s="37"/>
    </row>
    <row r="5" spans="1:7" x14ac:dyDescent="0.25">
      <c r="A5" s="37" t="s">
        <v>130</v>
      </c>
      <c r="B5" s="37"/>
      <c r="C5" s="37"/>
      <c r="D5" s="37"/>
      <c r="E5" s="37"/>
      <c r="F5" s="37"/>
      <c r="G5" s="37"/>
    </row>
    <row r="6" spans="1:7" x14ac:dyDescent="0.25">
      <c r="A6" s="37"/>
      <c r="B6" s="37"/>
      <c r="C6" s="37"/>
      <c r="D6" s="37"/>
      <c r="E6" s="37"/>
      <c r="F6" s="37"/>
      <c r="G6" s="37"/>
    </row>
    <row r="7" spans="1:7" x14ac:dyDescent="0.25">
      <c r="A7" s="37" t="s">
        <v>131</v>
      </c>
      <c r="B7" s="37"/>
      <c r="C7" s="37"/>
      <c r="D7" s="37"/>
      <c r="E7" s="37"/>
      <c r="F7" s="37"/>
      <c r="G7" s="37"/>
    </row>
    <row r="8" spans="1:7" x14ac:dyDescent="0.25">
      <c r="A8" s="37" t="s">
        <v>132</v>
      </c>
      <c r="B8" s="37"/>
      <c r="C8" s="37"/>
      <c r="D8" s="37"/>
      <c r="E8" s="37"/>
      <c r="F8" s="37"/>
      <c r="G8" s="37"/>
    </row>
    <row r="9" spans="1:7" x14ac:dyDescent="0.25">
      <c r="A9" s="39" t="s">
        <v>133</v>
      </c>
      <c r="B9" s="37"/>
      <c r="C9" s="37"/>
      <c r="D9" s="37"/>
      <c r="E9" s="37"/>
      <c r="F9" s="37"/>
      <c r="G9" s="37"/>
    </row>
    <row r="10" spans="1:7" x14ac:dyDescent="0.25">
      <c r="A10" s="37"/>
      <c r="B10" s="37"/>
      <c r="C10" s="37"/>
      <c r="D10" s="37"/>
      <c r="E10" s="37"/>
      <c r="F10" s="37"/>
      <c r="G10" s="37"/>
    </row>
    <row r="11" spans="1:7" x14ac:dyDescent="0.25">
      <c r="A11" s="37"/>
      <c r="B11" s="37"/>
      <c r="C11" s="37"/>
      <c r="D11" s="37"/>
      <c r="E11" s="37"/>
      <c r="F11" s="37"/>
      <c r="G11" s="37"/>
    </row>
    <row r="12" spans="1:7" x14ac:dyDescent="0.25">
      <c r="A12" s="40" t="s">
        <v>32</v>
      </c>
      <c r="B12" s="37"/>
      <c r="C12" s="37"/>
      <c r="D12" s="37"/>
      <c r="E12" s="37"/>
      <c r="F12" s="37"/>
      <c r="G12" s="37"/>
    </row>
    <row r="13" spans="1:7" x14ac:dyDescent="0.25">
      <c r="A13" s="41"/>
      <c r="B13" t="s">
        <v>134</v>
      </c>
      <c r="C13" t="s">
        <v>135</v>
      </c>
      <c r="D13"/>
      <c r="E13"/>
      <c r="F13"/>
      <c r="G13" s="37"/>
    </row>
    <row r="14" spans="1:7" x14ac:dyDescent="0.25">
      <c r="A14" s="40" t="s">
        <v>136</v>
      </c>
      <c r="B14" s="40">
        <v>13</v>
      </c>
      <c r="C14">
        <v>27</v>
      </c>
      <c r="D14">
        <f>SUM(B14:C14)</f>
        <v>40</v>
      </c>
      <c r="E14"/>
      <c r="F14"/>
      <c r="G14" s="40"/>
    </row>
    <row r="15" spans="1:7" x14ac:dyDescent="0.25">
      <c r="A15" s="40" t="s">
        <v>137</v>
      </c>
      <c r="B15" s="40">
        <v>14</v>
      </c>
      <c r="C15">
        <v>46</v>
      </c>
      <c r="D15">
        <f>SUM(B15:C15)</f>
        <v>60</v>
      </c>
      <c r="E15"/>
      <c r="F15"/>
      <c r="G15" s="40"/>
    </row>
    <row r="16" spans="1:7" x14ac:dyDescent="0.25">
      <c r="A16" s="40"/>
      <c r="B16" s="40">
        <f>SUM(B14:B15)</f>
        <v>27</v>
      </c>
      <c r="C16" s="40">
        <f>SUM(C14:C15)</f>
        <v>73</v>
      </c>
      <c r="D16" s="40">
        <f>SUM(D14:D15)</f>
        <v>100</v>
      </c>
      <c r="E16"/>
      <c r="F16"/>
      <c r="G16" s="40"/>
    </row>
    <row r="17" spans="1:7" x14ac:dyDescent="0.25">
      <c r="A17" s="40"/>
      <c r="B17" s="40"/>
      <c r="C17"/>
      <c r="D17"/>
      <c r="E17"/>
      <c r="F17"/>
      <c r="G17" s="40"/>
    </row>
    <row r="18" spans="1:7" x14ac:dyDescent="0.25">
      <c r="A18" s="40" t="s">
        <v>15</v>
      </c>
      <c r="B18" s="40"/>
      <c r="C18"/>
      <c r="D18"/>
      <c r="E18"/>
      <c r="F18"/>
      <c r="G18" s="40"/>
    </row>
    <row r="19" spans="1:7" x14ac:dyDescent="0.25">
      <c r="A19" s="40" t="s">
        <v>138</v>
      </c>
      <c r="B19" s="40"/>
      <c r="C19">
        <f>B14/D14*100</f>
        <v>32.5</v>
      </c>
      <c r="D19"/>
      <c r="E19"/>
      <c r="F19"/>
      <c r="G19" s="40"/>
    </row>
    <row r="20" spans="1:7" x14ac:dyDescent="0.25">
      <c r="A20" s="40" t="s">
        <v>139</v>
      </c>
      <c r="B20"/>
      <c r="C20">
        <f>B15/D15*100</f>
        <v>23.333333333333332</v>
      </c>
      <c r="D20"/>
      <c r="E20"/>
      <c r="F20"/>
      <c r="G20" s="40"/>
    </row>
    <row r="21" spans="1:7" x14ac:dyDescent="0.25">
      <c r="A21"/>
      <c r="B21"/>
      <c r="C21"/>
      <c r="D21"/>
      <c r="E21"/>
      <c r="F21"/>
      <c r="G21" s="37"/>
    </row>
    <row r="22" spans="1:7" x14ac:dyDescent="0.25">
      <c r="A22" s="40" t="s">
        <v>140</v>
      </c>
      <c r="B22"/>
      <c r="C22"/>
      <c r="D22"/>
      <c r="E22"/>
      <c r="F22"/>
      <c r="G22" s="37"/>
    </row>
    <row r="23" spans="1:7" x14ac:dyDescent="0.25">
      <c r="A23"/>
      <c r="B23"/>
      <c r="C23"/>
      <c r="D23"/>
      <c r="E23"/>
      <c r="F23"/>
      <c r="G23" s="37"/>
    </row>
    <row r="24" spans="1:7" x14ac:dyDescent="0.25">
      <c r="A24" s="41" t="s">
        <v>18</v>
      </c>
      <c r="B24"/>
      <c r="C24"/>
      <c r="D24"/>
      <c r="E24"/>
      <c r="F24"/>
      <c r="G24" s="37"/>
    </row>
    <row r="25" spans="1:7" x14ac:dyDescent="0.25">
      <c r="A25"/>
      <c r="B25"/>
      <c r="C25"/>
      <c r="D25"/>
      <c r="E25"/>
      <c r="F25"/>
      <c r="G25" s="37"/>
    </row>
    <row r="26" spans="1:7" x14ac:dyDescent="0.25">
      <c r="A26" t="s">
        <v>36</v>
      </c>
      <c r="B26"/>
      <c r="C26"/>
      <c r="D26"/>
      <c r="E26"/>
      <c r="F26"/>
      <c r="G26" s="37"/>
    </row>
    <row r="27" spans="1:7" x14ac:dyDescent="0.25">
      <c r="A27"/>
      <c r="B27"/>
      <c r="C27"/>
      <c r="D27"/>
      <c r="E27"/>
      <c r="F27"/>
      <c r="G27" s="37"/>
    </row>
    <row r="28" spans="1:7" x14ac:dyDescent="0.25">
      <c r="A28" s="41"/>
      <c r="B28" t="s">
        <v>134</v>
      </c>
      <c r="C28" t="s">
        <v>135</v>
      </c>
      <c r="D28"/>
      <c r="E28"/>
      <c r="F28"/>
      <c r="G28" s="37"/>
    </row>
    <row r="29" spans="1:7" x14ac:dyDescent="0.25">
      <c r="A29" s="40" t="s">
        <v>136</v>
      </c>
      <c r="B29" s="40">
        <f>$D14*B$16/$D$16</f>
        <v>10.8</v>
      </c>
      <c r="C29" s="40">
        <f>$D14*C$16/$D$16</f>
        <v>29.2</v>
      </c>
      <c r="D29">
        <f>SUM(B29:C29)</f>
        <v>40</v>
      </c>
      <c r="E29"/>
      <c r="F29"/>
      <c r="G29" s="37"/>
    </row>
    <row r="30" spans="1:7" x14ac:dyDescent="0.25">
      <c r="A30" s="40" t="s">
        <v>137</v>
      </c>
      <c r="B30" s="40">
        <f>$D15*B$16/$D$16</f>
        <v>16.2</v>
      </c>
      <c r="C30" s="40">
        <f>$D15*C$16/$D$16</f>
        <v>43.8</v>
      </c>
      <c r="D30">
        <f>SUM(B30:C30)</f>
        <v>60</v>
      </c>
      <c r="E30"/>
      <c r="F30"/>
      <c r="G30" s="37"/>
    </row>
    <row r="31" spans="1:7" x14ac:dyDescent="0.25">
      <c r="A31" s="40"/>
      <c r="B31" s="40">
        <f>SUM(B29:B30)</f>
        <v>27</v>
      </c>
      <c r="C31" s="40">
        <f>SUM(C29:C30)</f>
        <v>73</v>
      </c>
      <c r="D31" s="40">
        <f>SUM(D29:D30)</f>
        <v>100</v>
      </c>
      <c r="E31"/>
      <c r="F31"/>
      <c r="G31" s="37"/>
    </row>
    <row r="32" spans="1:7" x14ac:dyDescent="0.25">
      <c r="A32"/>
      <c r="B32"/>
      <c r="C32"/>
      <c r="D32"/>
      <c r="E32"/>
      <c r="F32"/>
      <c r="G32" s="37"/>
    </row>
    <row r="33" spans="1:9" ht="15.75" x14ac:dyDescent="0.25">
      <c r="A33" s="25" t="s">
        <v>141</v>
      </c>
      <c r="H33" s="26"/>
      <c r="I33" s="26"/>
    </row>
    <row r="35" spans="1:9" x14ac:dyDescent="0.25">
      <c r="A35" s="41"/>
      <c r="B35" t="s">
        <v>134</v>
      </c>
      <c r="C35" t="s">
        <v>135</v>
      </c>
      <c r="D35"/>
    </row>
    <row r="36" spans="1:9" x14ac:dyDescent="0.25">
      <c r="A36" s="40" t="s">
        <v>136</v>
      </c>
      <c r="B36" s="40">
        <f>(B14-B29)^2/B29</f>
        <v>0.44814814814814785</v>
      </c>
      <c r="C36" s="40">
        <f>(C14-C29)^2/C29</f>
        <v>0.16575342465753415</v>
      </c>
      <c r="D36">
        <f>SUM(B36:C36)</f>
        <v>0.61390157280568203</v>
      </c>
    </row>
    <row r="37" spans="1:9" x14ac:dyDescent="0.25">
      <c r="A37" s="40" t="s">
        <v>137</v>
      </c>
      <c r="B37" s="40">
        <f>(B15-B30)^2/B30</f>
        <v>0.29876543209876527</v>
      </c>
      <c r="C37" s="40">
        <f>(C15-C30)^2/C30</f>
        <v>0.11050228310502312</v>
      </c>
      <c r="D37">
        <f>SUM(B37:C37)</f>
        <v>0.40926771520378841</v>
      </c>
    </row>
    <row r="38" spans="1:9" x14ac:dyDescent="0.25">
      <c r="A38" s="40"/>
      <c r="B38" s="40">
        <f>SUM(B36:B37)</f>
        <v>0.74691358024691312</v>
      </c>
      <c r="C38" s="40">
        <f>SUM(C36:C37)</f>
        <v>0.27625570776255726</v>
      </c>
      <c r="D38" s="40">
        <f>SUM(D36:D37)</f>
        <v>1.0231692880094705</v>
      </c>
    </row>
    <row r="40" spans="1:9" x14ac:dyDescent="0.25">
      <c r="A40" s="2" t="s">
        <v>142</v>
      </c>
      <c r="B40" s="2">
        <f>D38</f>
        <v>1.0231692880094705</v>
      </c>
    </row>
    <row r="42" spans="1:9" x14ac:dyDescent="0.25">
      <c r="A42" s="2" t="s">
        <v>143</v>
      </c>
      <c r="B42" s="2">
        <f>SQRT(B40/D31)</f>
        <v>0.10115183082917829</v>
      </c>
      <c r="D42" s="2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sqref="A1:XFD1048576"/>
    </sheetView>
  </sheetViews>
  <sheetFormatPr defaultRowHeight="15" x14ac:dyDescent="0.25"/>
  <cols>
    <col min="1" max="1" width="24.140625" customWidth="1"/>
    <col min="257" max="257" width="24.140625" customWidth="1"/>
    <col min="513" max="513" width="24.140625" customWidth="1"/>
    <col min="769" max="769" width="24.140625" customWidth="1"/>
    <col min="1025" max="1025" width="24.140625" customWidth="1"/>
    <col min="1281" max="1281" width="24.140625" customWidth="1"/>
    <col min="1537" max="1537" width="24.140625" customWidth="1"/>
    <col min="1793" max="1793" width="24.140625" customWidth="1"/>
    <col min="2049" max="2049" width="24.140625" customWidth="1"/>
    <col min="2305" max="2305" width="24.140625" customWidth="1"/>
    <col min="2561" max="2561" width="24.140625" customWidth="1"/>
    <col min="2817" max="2817" width="24.140625" customWidth="1"/>
    <col min="3073" max="3073" width="24.140625" customWidth="1"/>
    <col min="3329" max="3329" width="24.140625" customWidth="1"/>
    <col min="3585" max="3585" width="24.140625" customWidth="1"/>
    <col min="3841" max="3841" width="24.140625" customWidth="1"/>
    <col min="4097" max="4097" width="24.140625" customWidth="1"/>
    <col min="4353" max="4353" width="24.140625" customWidth="1"/>
    <col min="4609" max="4609" width="24.140625" customWidth="1"/>
    <col min="4865" max="4865" width="24.140625" customWidth="1"/>
    <col min="5121" max="5121" width="24.140625" customWidth="1"/>
    <col min="5377" max="5377" width="24.140625" customWidth="1"/>
    <col min="5633" max="5633" width="24.140625" customWidth="1"/>
    <col min="5889" max="5889" width="24.140625" customWidth="1"/>
    <col min="6145" max="6145" width="24.140625" customWidth="1"/>
    <col min="6401" max="6401" width="24.140625" customWidth="1"/>
    <col min="6657" max="6657" width="24.140625" customWidth="1"/>
    <col min="6913" max="6913" width="24.140625" customWidth="1"/>
    <col min="7169" max="7169" width="24.140625" customWidth="1"/>
    <col min="7425" max="7425" width="24.140625" customWidth="1"/>
    <col min="7681" max="7681" width="24.140625" customWidth="1"/>
    <col min="7937" max="7937" width="24.140625" customWidth="1"/>
    <col min="8193" max="8193" width="24.140625" customWidth="1"/>
    <col min="8449" max="8449" width="24.140625" customWidth="1"/>
    <col min="8705" max="8705" width="24.140625" customWidth="1"/>
    <col min="8961" max="8961" width="24.140625" customWidth="1"/>
    <col min="9217" max="9217" width="24.140625" customWidth="1"/>
    <col min="9473" max="9473" width="24.140625" customWidth="1"/>
    <col min="9729" max="9729" width="24.140625" customWidth="1"/>
    <col min="9985" max="9985" width="24.140625" customWidth="1"/>
    <col min="10241" max="10241" width="24.140625" customWidth="1"/>
    <col min="10497" max="10497" width="24.140625" customWidth="1"/>
    <col min="10753" max="10753" width="24.140625" customWidth="1"/>
    <col min="11009" max="11009" width="24.140625" customWidth="1"/>
    <col min="11265" max="11265" width="24.140625" customWidth="1"/>
    <col min="11521" max="11521" width="24.140625" customWidth="1"/>
    <col min="11777" max="11777" width="24.140625" customWidth="1"/>
    <col min="12033" max="12033" width="24.140625" customWidth="1"/>
    <col min="12289" max="12289" width="24.140625" customWidth="1"/>
    <col min="12545" max="12545" width="24.140625" customWidth="1"/>
    <col min="12801" max="12801" width="24.140625" customWidth="1"/>
    <col min="13057" max="13057" width="24.140625" customWidth="1"/>
    <col min="13313" max="13313" width="24.140625" customWidth="1"/>
    <col min="13569" max="13569" width="24.140625" customWidth="1"/>
    <col min="13825" max="13825" width="24.140625" customWidth="1"/>
    <col min="14081" max="14081" width="24.140625" customWidth="1"/>
    <col min="14337" max="14337" width="24.140625" customWidth="1"/>
    <col min="14593" max="14593" width="24.140625" customWidth="1"/>
    <col min="14849" max="14849" width="24.140625" customWidth="1"/>
    <col min="15105" max="15105" width="24.140625" customWidth="1"/>
    <col min="15361" max="15361" width="24.140625" customWidth="1"/>
    <col min="15617" max="15617" width="24.140625" customWidth="1"/>
    <col min="15873" max="15873" width="24.140625" customWidth="1"/>
    <col min="16129" max="16129" width="24.140625" customWidth="1"/>
  </cols>
  <sheetData>
    <row r="1" spans="1:5" ht="15.75" x14ac:dyDescent="0.25">
      <c r="A1" s="45" t="s">
        <v>145</v>
      </c>
    </row>
    <row r="2" spans="1:5" s="37" customFormat="1" ht="15.75" x14ac:dyDescent="0.25">
      <c r="A2" s="45" t="s">
        <v>146</v>
      </c>
    </row>
    <row r="3" spans="1:5" s="37" customFormat="1" ht="15.75" x14ac:dyDescent="0.25">
      <c r="A3" s="45" t="s">
        <v>147</v>
      </c>
    </row>
    <row r="4" spans="1:5" x14ac:dyDescent="0.25">
      <c r="A4" s="37" t="s">
        <v>148</v>
      </c>
    </row>
    <row r="5" spans="1:5" x14ac:dyDescent="0.25">
      <c r="A5" s="37"/>
    </row>
    <row r="6" spans="1:5" ht="39" x14ac:dyDescent="0.25">
      <c r="A6" s="37"/>
      <c r="B6" s="13"/>
      <c r="C6" s="46" t="s">
        <v>149</v>
      </c>
      <c r="D6" s="47" t="s">
        <v>150</v>
      </c>
      <c r="E6" t="s">
        <v>151</v>
      </c>
    </row>
    <row r="7" spans="1:5" x14ac:dyDescent="0.25">
      <c r="A7" s="37"/>
      <c r="B7" s="37" t="s">
        <v>152</v>
      </c>
      <c r="C7" s="37">
        <v>120</v>
      </c>
      <c r="D7" s="37">
        <v>60</v>
      </c>
      <c r="E7">
        <f>SUM(C7:D7)</f>
        <v>180</v>
      </c>
    </row>
    <row r="8" spans="1:5" x14ac:dyDescent="0.25">
      <c r="A8" s="37"/>
      <c r="B8" s="37" t="s">
        <v>153</v>
      </c>
      <c r="C8" s="37">
        <v>260</v>
      </c>
      <c r="D8" s="37">
        <v>90</v>
      </c>
      <c r="E8">
        <f>SUM(C8:D8)</f>
        <v>350</v>
      </c>
    </row>
    <row r="9" spans="1:5" x14ac:dyDescent="0.25">
      <c r="A9" s="37"/>
      <c r="C9">
        <f>SUM(C7:C8)</f>
        <v>380</v>
      </c>
      <c r="D9">
        <f>SUM(D7:D8)</f>
        <v>150</v>
      </c>
      <c r="E9">
        <f>SUM(C9:D9)</f>
        <v>530</v>
      </c>
    </row>
    <row r="10" spans="1:5" x14ac:dyDescent="0.25">
      <c r="A10" s="37"/>
    </row>
    <row r="12" spans="1:5" x14ac:dyDescent="0.25">
      <c r="A12" s="41"/>
    </row>
    <row r="13" spans="1:5" s="2" customFormat="1" ht="45" x14ac:dyDescent="0.25">
      <c r="B13" s="32"/>
      <c r="C13" s="48" t="s">
        <v>149</v>
      </c>
      <c r="D13" s="49" t="s">
        <v>150</v>
      </c>
      <c r="E13" t="s">
        <v>151</v>
      </c>
    </row>
    <row r="14" spans="1:5" s="2" customFormat="1" x14ac:dyDescent="0.25">
      <c r="A14" s="50"/>
      <c r="B14" t="s">
        <v>152</v>
      </c>
      <c r="C14">
        <f>$E7*C$9/$E$9</f>
        <v>129.0566037735849</v>
      </c>
      <c r="D14">
        <f>$E7*D$9/$E$9</f>
        <v>50.943396226415096</v>
      </c>
      <c r="E14">
        <f>SUM(C14:D14)</f>
        <v>180</v>
      </c>
    </row>
    <row r="15" spans="1:5" s="2" customFormat="1" x14ac:dyDescent="0.25">
      <c r="B15" t="s">
        <v>153</v>
      </c>
      <c r="C15">
        <f>$E8*C$9/$E$9</f>
        <v>250.9433962264151</v>
      </c>
      <c r="D15">
        <f>$E8*D$9/$E$9</f>
        <v>99.056603773584911</v>
      </c>
      <c r="E15">
        <f>SUM(C15:D15)</f>
        <v>350</v>
      </c>
    </row>
    <row r="16" spans="1:5" s="2" customFormat="1" x14ac:dyDescent="0.25">
      <c r="B16"/>
      <c r="C16">
        <f>SUM(C14:C15)</f>
        <v>380</v>
      </c>
      <c r="D16">
        <f>SUM(D14:D15)</f>
        <v>150</v>
      </c>
      <c r="E16">
        <f>SUM(C16:D16)</f>
        <v>530</v>
      </c>
    </row>
    <row r="17" spans="1:5" s="2" customFormat="1" x14ac:dyDescent="0.25"/>
    <row r="18" spans="1:5" s="2" customFormat="1" x14ac:dyDescent="0.25"/>
    <row r="19" spans="1:5" s="2" customFormat="1" ht="45" x14ac:dyDescent="0.25">
      <c r="B19" s="32"/>
      <c r="C19" s="48" t="s">
        <v>149</v>
      </c>
      <c r="D19" s="49" t="s">
        <v>150</v>
      </c>
      <c r="E19" t="s">
        <v>151</v>
      </c>
    </row>
    <row r="20" spans="1:5" s="2" customFormat="1" x14ac:dyDescent="0.25">
      <c r="B20" t="s">
        <v>152</v>
      </c>
      <c r="C20">
        <f>(C7-C14)^2/C14</f>
        <v>0.63555114200595708</v>
      </c>
      <c r="D20">
        <f>(D7-D14)^2/D14</f>
        <v>1.6100628930817602</v>
      </c>
      <c r="E20">
        <f>SUM(C20:D20)</f>
        <v>2.2456140350877174</v>
      </c>
    </row>
    <row r="21" spans="1:5" s="2" customFormat="1" x14ac:dyDescent="0.25">
      <c r="B21" t="s">
        <v>153</v>
      </c>
      <c r="C21">
        <f>(C8-C15)^2/C15</f>
        <v>0.32685487303163502</v>
      </c>
      <c r="D21">
        <f>(D8-D15)^2/D15</f>
        <v>0.828032345013478</v>
      </c>
      <c r="E21">
        <f>SUM(C21:D21)</f>
        <v>1.1548872180451131</v>
      </c>
    </row>
    <row r="22" spans="1:5" s="2" customFormat="1" x14ac:dyDescent="0.25">
      <c r="B22"/>
      <c r="C22">
        <f>SUM(C20:C21)</f>
        <v>0.96240601503759216</v>
      </c>
      <c r="D22">
        <f>SUM(D20:D21)</f>
        <v>2.4380952380952383</v>
      </c>
      <c r="E22">
        <f>SUM(C22:D22)</f>
        <v>3.4005012531328305</v>
      </c>
    </row>
    <row r="23" spans="1:5" s="2" customFormat="1" x14ac:dyDescent="0.25">
      <c r="A23" s="7"/>
    </row>
    <row r="24" spans="1:5" s="2" customFormat="1" x14ac:dyDescent="0.25"/>
    <row r="26" spans="1:5" x14ac:dyDescent="0.25">
      <c r="A26" s="42" t="s">
        <v>154</v>
      </c>
      <c r="B26">
        <f>E22</f>
        <v>3.4005012531328305</v>
      </c>
    </row>
    <row r="27" spans="1:5" x14ac:dyDescent="0.25">
      <c r="A27" t="s">
        <v>155</v>
      </c>
      <c r="B27">
        <f>SQRT(B26/E9)</f>
        <v>8.0100187891481406E-2</v>
      </c>
    </row>
    <row r="30" spans="1:5" x14ac:dyDescent="0.25">
      <c r="A30" s="51"/>
    </row>
    <row r="36" spans="1:1" x14ac:dyDescent="0.25">
      <c r="A36" s="4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sqref="A1:E16"/>
    </sheetView>
  </sheetViews>
  <sheetFormatPr defaultRowHeight="15" x14ac:dyDescent="0.25"/>
  <cols>
    <col min="1" max="1" width="24.140625" customWidth="1"/>
    <col min="2" max="2" width="21.7109375" customWidth="1"/>
    <col min="3" max="3" width="15.140625" customWidth="1"/>
    <col min="257" max="257" width="24.140625" customWidth="1"/>
    <col min="258" max="258" width="21.7109375" customWidth="1"/>
    <col min="259" max="259" width="15.140625" customWidth="1"/>
    <col min="513" max="513" width="24.140625" customWidth="1"/>
    <col min="514" max="514" width="21.7109375" customWidth="1"/>
    <col min="515" max="515" width="15.140625" customWidth="1"/>
    <col min="769" max="769" width="24.140625" customWidth="1"/>
    <col min="770" max="770" width="21.7109375" customWidth="1"/>
    <col min="771" max="771" width="15.140625" customWidth="1"/>
    <col min="1025" max="1025" width="24.140625" customWidth="1"/>
    <col min="1026" max="1026" width="21.7109375" customWidth="1"/>
    <col min="1027" max="1027" width="15.140625" customWidth="1"/>
    <col min="1281" max="1281" width="24.140625" customWidth="1"/>
    <col min="1282" max="1282" width="21.7109375" customWidth="1"/>
    <col min="1283" max="1283" width="15.140625" customWidth="1"/>
    <col min="1537" max="1537" width="24.140625" customWidth="1"/>
    <col min="1538" max="1538" width="21.7109375" customWidth="1"/>
    <col min="1539" max="1539" width="15.140625" customWidth="1"/>
    <col min="1793" max="1793" width="24.140625" customWidth="1"/>
    <col min="1794" max="1794" width="21.7109375" customWidth="1"/>
    <col min="1795" max="1795" width="15.140625" customWidth="1"/>
    <col min="2049" max="2049" width="24.140625" customWidth="1"/>
    <col min="2050" max="2050" width="21.7109375" customWidth="1"/>
    <col min="2051" max="2051" width="15.140625" customWidth="1"/>
    <col min="2305" max="2305" width="24.140625" customWidth="1"/>
    <col min="2306" max="2306" width="21.7109375" customWidth="1"/>
    <col min="2307" max="2307" width="15.140625" customWidth="1"/>
    <col min="2561" max="2561" width="24.140625" customWidth="1"/>
    <col min="2562" max="2562" width="21.7109375" customWidth="1"/>
    <col min="2563" max="2563" width="15.140625" customWidth="1"/>
    <col min="2817" max="2817" width="24.140625" customWidth="1"/>
    <col min="2818" max="2818" width="21.7109375" customWidth="1"/>
    <col min="2819" max="2819" width="15.140625" customWidth="1"/>
    <col min="3073" max="3073" width="24.140625" customWidth="1"/>
    <col min="3074" max="3074" width="21.7109375" customWidth="1"/>
    <col min="3075" max="3075" width="15.140625" customWidth="1"/>
    <col min="3329" max="3329" width="24.140625" customWidth="1"/>
    <col min="3330" max="3330" width="21.7109375" customWidth="1"/>
    <col min="3331" max="3331" width="15.140625" customWidth="1"/>
    <col min="3585" max="3585" width="24.140625" customWidth="1"/>
    <col min="3586" max="3586" width="21.7109375" customWidth="1"/>
    <col min="3587" max="3587" width="15.140625" customWidth="1"/>
    <col min="3841" max="3841" width="24.140625" customWidth="1"/>
    <col min="3842" max="3842" width="21.7109375" customWidth="1"/>
    <col min="3843" max="3843" width="15.140625" customWidth="1"/>
    <col min="4097" max="4097" width="24.140625" customWidth="1"/>
    <col min="4098" max="4098" width="21.7109375" customWidth="1"/>
    <col min="4099" max="4099" width="15.140625" customWidth="1"/>
    <col min="4353" max="4353" width="24.140625" customWidth="1"/>
    <col min="4354" max="4354" width="21.7109375" customWidth="1"/>
    <col min="4355" max="4355" width="15.140625" customWidth="1"/>
    <col min="4609" max="4609" width="24.140625" customWidth="1"/>
    <col min="4610" max="4610" width="21.7109375" customWidth="1"/>
    <col min="4611" max="4611" width="15.140625" customWidth="1"/>
    <col min="4865" max="4865" width="24.140625" customWidth="1"/>
    <col min="4866" max="4866" width="21.7109375" customWidth="1"/>
    <col min="4867" max="4867" width="15.140625" customWidth="1"/>
    <col min="5121" max="5121" width="24.140625" customWidth="1"/>
    <col min="5122" max="5122" width="21.7109375" customWidth="1"/>
    <col min="5123" max="5123" width="15.140625" customWidth="1"/>
    <col min="5377" max="5377" width="24.140625" customWidth="1"/>
    <col min="5378" max="5378" width="21.7109375" customWidth="1"/>
    <col min="5379" max="5379" width="15.140625" customWidth="1"/>
    <col min="5633" max="5633" width="24.140625" customWidth="1"/>
    <col min="5634" max="5634" width="21.7109375" customWidth="1"/>
    <col min="5635" max="5635" width="15.140625" customWidth="1"/>
    <col min="5889" max="5889" width="24.140625" customWidth="1"/>
    <col min="5890" max="5890" width="21.7109375" customWidth="1"/>
    <col min="5891" max="5891" width="15.140625" customWidth="1"/>
    <col min="6145" max="6145" width="24.140625" customWidth="1"/>
    <col min="6146" max="6146" width="21.7109375" customWidth="1"/>
    <col min="6147" max="6147" width="15.140625" customWidth="1"/>
    <col min="6401" max="6401" width="24.140625" customWidth="1"/>
    <col min="6402" max="6402" width="21.7109375" customWidth="1"/>
    <col min="6403" max="6403" width="15.140625" customWidth="1"/>
    <col min="6657" max="6657" width="24.140625" customWidth="1"/>
    <col min="6658" max="6658" width="21.7109375" customWidth="1"/>
    <col min="6659" max="6659" width="15.140625" customWidth="1"/>
    <col min="6913" max="6913" width="24.140625" customWidth="1"/>
    <col min="6914" max="6914" width="21.7109375" customWidth="1"/>
    <col min="6915" max="6915" width="15.140625" customWidth="1"/>
    <col min="7169" max="7169" width="24.140625" customWidth="1"/>
    <col min="7170" max="7170" width="21.7109375" customWidth="1"/>
    <col min="7171" max="7171" width="15.140625" customWidth="1"/>
    <col min="7425" max="7425" width="24.140625" customWidth="1"/>
    <col min="7426" max="7426" width="21.7109375" customWidth="1"/>
    <col min="7427" max="7427" width="15.140625" customWidth="1"/>
    <col min="7681" max="7681" width="24.140625" customWidth="1"/>
    <col min="7682" max="7682" width="21.7109375" customWidth="1"/>
    <col min="7683" max="7683" width="15.140625" customWidth="1"/>
    <col min="7937" max="7937" width="24.140625" customWidth="1"/>
    <col min="7938" max="7938" width="21.7109375" customWidth="1"/>
    <col min="7939" max="7939" width="15.140625" customWidth="1"/>
    <col min="8193" max="8193" width="24.140625" customWidth="1"/>
    <col min="8194" max="8194" width="21.7109375" customWidth="1"/>
    <col min="8195" max="8195" width="15.140625" customWidth="1"/>
    <col min="8449" max="8449" width="24.140625" customWidth="1"/>
    <col min="8450" max="8450" width="21.7109375" customWidth="1"/>
    <col min="8451" max="8451" width="15.140625" customWidth="1"/>
    <col min="8705" max="8705" width="24.140625" customWidth="1"/>
    <col min="8706" max="8706" width="21.7109375" customWidth="1"/>
    <col min="8707" max="8707" width="15.140625" customWidth="1"/>
    <col min="8961" max="8961" width="24.140625" customWidth="1"/>
    <col min="8962" max="8962" width="21.7109375" customWidth="1"/>
    <col min="8963" max="8963" width="15.140625" customWidth="1"/>
    <col min="9217" max="9217" width="24.140625" customWidth="1"/>
    <col min="9218" max="9218" width="21.7109375" customWidth="1"/>
    <col min="9219" max="9219" width="15.140625" customWidth="1"/>
    <col min="9473" max="9473" width="24.140625" customWidth="1"/>
    <col min="9474" max="9474" width="21.7109375" customWidth="1"/>
    <col min="9475" max="9475" width="15.140625" customWidth="1"/>
    <col min="9729" max="9729" width="24.140625" customWidth="1"/>
    <col min="9730" max="9730" width="21.7109375" customWidth="1"/>
    <col min="9731" max="9731" width="15.140625" customWidth="1"/>
    <col min="9985" max="9985" width="24.140625" customWidth="1"/>
    <col min="9986" max="9986" width="21.7109375" customWidth="1"/>
    <col min="9987" max="9987" width="15.140625" customWidth="1"/>
    <col min="10241" max="10241" width="24.140625" customWidth="1"/>
    <col min="10242" max="10242" width="21.7109375" customWidth="1"/>
    <col min="10243" max="10243" width="15.140625" customWidth="1"/>
    <col min="10497" max="10497" width="24.140625" customWidth="1"/>
    <col min="10498" max="10498" width="21.7109375" customWidth="1"/>
    <col min="10499" max="10499" width="15.140625" customWidth="1"/>
    <col min="10753" max="10753" width="24.140625" customWidth="1"/>
    <col min="10754" max="10754" width="21.7109375" customWidth="1"/>
    <col min="10755" max="10755" width="15.140625" customWidth="1"/>
    <col min="11009" max="11009" width="24.140625" customWidth="1"/>
    <col min="11010" max="11010" width="21.7109375" customWidth="1"/>
    <col min="11011" max="11011" width="15.140625" customWidth="1"/>
    <col min="11265" max="11265" width="24.140625" customWidth="1"/>
    <col min="11266" max="11266" width="21.7109375" customWidth="1"/>
    <col min="11267" max="11267" width="15.140625" customWidth="1"/>
    <col min="11521" max="11521" width="24.140625" customWidth="1"/>
    <col min="11522" max="11522" width="21.7109375" customWidth="1"/>
    <col min="11523" max="11523" width="15.140625" customWidth="1"/>
    <col min="11777" max="11777" width="24.140625" customWidth="1"/>
    <col min="11778" max="11778" width="21.7109375" customWidth="1"/>
    <col min="11779" max="11779" width="15.140625" customWidth="1"/>
    <col min="12033" max="12033" width="24.140625" customWidth="1"/>
    <col min="12034" max="12034" width="21.7109375" customWidth="1"/>
    <col min="12035" max="12035" width="15.140625" customWidth="1"/>
    <col min="12289" max="12289" width="24.140625" customWidth="1"/>
    <col min="12290" max="12290" width="21.7109375" customWidth="1"/>
    <col min="12291" max="12291" width="15.140625" customWidth="1"/>
    <col min="12545" max="12545" width="24.140625" customWidth="1"/>
    <col min="12546" max="12546" width="21.7109375" customWidth="1"/>
    <col min="12547" max="12547" width="15.140625" customWidth="1"/>
    <col min="12801" max="12801" width="24.140625" customWidth="1"/>
    <col min="12802" max="12802" width="21.7109375" customWidth="1"/>
    <col min="12803" max="12803" width="15.140625" customWidth="1"/>
    <col min="13057" max="13057" width="24.140625" customWidth="1"/>
    <col min="13058" max="13058" width="21.7109375" customWidth="1"/>
    <col min="13059" max="13059" width="15.140625" customWidth="1"/>
    <col min="13313" max="13313" width="24.140625" customWidth="1"/>
    <col min="13314" max="13314" width="21.7109375" customWidth="1"/>
    <col min="13315" max="13315" width="15.140625" customWidth="1"/>
    <col min="13569" max="13569" width="24.140625" customWidth="1"/>
    <col min="13570" max="13570" width="21.7109375" customWidth="1"/>
    <col min="13571" max="13571" width="15.140625" customWidth="1"/>
    <col min="13825" max="13825" width="24.140625" customWidth="1"/>
    <col min="13826" max="13826" width="21.7109375" customWidth="1"/>
    <col min="13827" max="13827" width="15.140625" customWidth="1"/>
    <col min="14081" max="14081" width="24.140625" customWidth="1"/>
    <col min="14082" max="14082" width="21.7109375" customWidth="1"/>
    <col min="14083" max="14083" width="15.140625" customWidth="1"/>
    <col min="14337" max="14337" width="24.140625" customWidth="1"/>
    <col min="14338" max="14338" width="21.7109375" customWidth="1"/>
    <col min="14339" max="14339" width="15.140625" customWidth="1"/>
    <col min="14593" max="14593" width="24.140625" customWidth="1"/>
    <col min="14594" max="14594" width="21.7109375" customWidth="1"/>
    <col min="14595" max="14595" width="15.140625" customWidth="1"/>
    <col min="14849" max="14849" width="24.140625" customWidth="1"/>
    <col min="14850" max="14850" width="21.7109375" customWidth="1"/>
    <col min="14851" max="14851" width="15.140625" customWidth="1"/>
    <col min="15105" max="15105" width="24.140625" customWidth="1"/>
    <col min="15106" max="15106" width="21.7109375" customWidth="1"/>
    <col min="15107" max="15107" width="15.140625" customWidth="1"/>
    <col min="15361" max="15361" width="24.140625" customWidth="1"/>
    <col min="15362" max="15362" width="21.7109375" customWidth="1"/>
    <col min="15363" max="15363" width="15.140625" customWidth="1"/>
    <col min="15617" max="15617" width="24.140625" customWidth="1"/>
    <col min="15618" max="15618" width="21.7109375" customWidth="1"/>
    <col min="15619" max="15619" width="15.140625" customWidth="1"/>
    <col min="15873" max="15873" width="24.140625" customWidth="1"/>
    <col min="15874" max="15874" width="21.7109375" customWidth="1"/>
    <col min="15875" max="15875" width="15.140625" customWidth="1"/>
    <col min="16129" max="16129" width="24.140625" customWidth="1"/>
    <col min="16130" max="16130" width="21.7109375" customWidth="1"/>
    <col min="16131" max="16131" width="15.140625" customWidth="1"/>
  </cols>
  <sheetData>
    <row r="1" spans="1:5" ht="15.75" x14ac:dyDescent="0.25">
      <c r="A1" s="35" t="s">
        <v>156</v>
      </c>
    </row>
    <row r="2" spans="1:5" s="2" customFormat="1" x14ac:dyDescent="0.25">
      <c r="A2" s="1" t="s">
        <v>157</v>
      </c>
    </row>
    <row r="3" spans="1:5" s="2" customFormat="1" x14ac:dyDescent="0.25">
      <c r="A3" s="1" t="s">
        <v>158</v>
      </c>
      <c r="B3" s="52"/>
      <c r="C3" s="52"/>
    </row>
    <row r="4" spans="1:5" s="1" customFormat="1" ht="12.75" x14ac:dyDescent="0.2">
      <c r="A4" s="1" t="s">
        <v>159</v>
      </c>
      <c r="B4" s="52"/>
      <c r="C4" s="52"/>
    </row>
    <row r="5" spans="1:5" s="1" customFormat="1" ht="12.75" x14ac:dyDescent="0.2">
      <c r="A5" s="1" t="s">
        <v>160</v>
      </c>
      <c r="B5" s="53"/>
      <c r="C5" s="52"/>
    </row>
    <row r="6" spans="1:5" s="1" customFormat="1" ht="12.75" x14ac:dyDescent="0.2">
      <c r="A6" s="12" t="s">
        <v>161</v>
      </c>
      <c r="B6" s="53"/>
      <c r="C6" s="52"/>
    </row>
    <row r="7" spans="1:5" s="1" customFormat="1" ht="12.75" x14ac:dyDescent="0.2">
      <c r="A7" s="1" t="s">
        <v>162</v>
      </c>
      <c r="B7" s="52"/>
      <c r="C7" s="52"/>
    </row>
    <row r="8" spans="1:5" s="2" customFormat="1" x14ac:dyDescent="0.25">
      <c r="A8" s="1" t="s">
        <v>163</v>
      </c>
      <c r="B8" s="1"/>
    </row>
    <row r="9" spans="1:5" x14ac:dyDescent="0.25">
      <c r="A9" s="37"/>
      <c r="B9" s="37"/>
    </row>
    <row r="11" spans="1:5" s="1" customFormat="1" ht="12.75" x14ac:dyDescent="0.2">
      <c r="A11" s="4"/>
      <c r="B11" s="88" t="s">
        <v>164</v>
      </c>
      <c r="C11" s="89"/>
      <c r="D11" s="89"/>
    </row>
    <row r="12" spans="1:5" s="1" customFormat="1" ht="12.75" x14ac:dyDescent="0.2">
      <c r="A12" s="1" t="s">
        <v>165</v>
      </c>
      <c r="B12" s="54" t="s">
        <v>166</v>
      </c>
      <c r="C12" s="1" t="s">
        <v>167</v>
      </c>
      <c r="D12" s="55" t="s">
        <v>168</v>
      </c>
    </row>
    <row r="13" spans="1:5" s="1" customFormat="1" ht="12.75" x14ac:dyDescent="0.2">
      <c r="A13" s="56" t="s">
        <v>169</v>
      </c>
      <c r="B13" s="57">
        <v>26</v>
      </c>
      <c r="C13" s="56">
        <v>52</v>
      </c>
      <c r="D13" s="58">
        <v>40</v>
      </c>
      <c r="E13" s="1">
        <f>SUM(B13:D13)</f>
        <v>118</v>
      </c>
    </row>
    <row r="14" spans="1:5" s="1" customFormat="1" ht="12.75" x14ac:dyDescent="0.2">
      <c r="A14" s="1" t="s">
        <v>170</v>
      </c>
      <c r="B14" s="54">
        <v>42</v>
      </c>
      <c r="C14" s="1">
        <v>60</v>
      </c>
      <c r="D14" s="59">
        <v>46</v>
      </c>
      <c r="E14" s="1">
        <f>SUM(B14:D14)</f>
        <v>148</v>
      </c>
    </row>
    <row r="15" spans="1:5" s="1" customFormat="1" ht="12.75" x14ac:dyDescent="0.2">
      <c r="A15" s="13" t="s">
        <v>171</v>
      </c>
      <c r="B15" s="60">
        <v>12</v>
      </c>
      <c r="C15" s="13">
        <v>18</v>
      </c>
      <c r="D15" s="61">
        <v>14</v>
      </c>
      <c r="E15" s="1">
        <f>SUM(B15:D15)</f>
        <v>44</v>
      </c>
    </row>
    <row r="16" spans="1:5" s="1" customFormat="1" ht="12.75" x14ac:dyDescent="0.2">
      <c r="B16" s="54">
        <f>SUM(B13:B15)</f>
        <v>80</v>
      </c>
      <c r="C16" s="1">
        <f>SUM(C13:C15)</f>
        <v>130</v>
      </c>
      <c r="D16" s="59">
        <f>SUM(D13:D15)</f>
        <v>100</v>
      </c>
      <c r="E16" s="1">
        <f>SUM(B16:D16)</f>
        <v>310</v>
      </c>
    </row>
    <row r="17" spans="1:3" s="1" customFormat="1" ht="12.75" x14ac:dyDescent="0.2"/>
    <row r="18" spans="1:3" s="1" customFormat="1" ht="12.75" x14ac:dyDescent="0.2">
      <c r="A18" s="12" t="s">
        <v>172</v>
      </c>
    </row>
    <row r="19" spans="1:3" s="1" customFormat="1" ht="12.75" x14ac:dyDescent="0.2">
      <c r="A19" s="1" t="s">
        <v>173</v>
      </c>
    </row>
    <row r="20" spans="1:3" s="1" customFormat="1" ht="12.75" x14ac:dyDescent="0.2">
      <c r="A20" s="12" t="s">
        <v>174</v>
      </c>
    </row>
    <row r="21" spans="1:3" s="1" customFormat="1" ht="12.75" x14ac:dyDescent="0.2">
      <c r="A21" s="12" t="s">
        <v>175</v>
      </c>
    </row>
    <row r="22" spans="1:3" s="2" customFormat="1" x14ac:dyDescent="0.25"/>
    <row r="23" spans="1:3" s="2" customFormat="1" x14ac:dyDescent="0.25">
      <c r="A23" s="6"/>
    </row>
    <row r="24" spans="1:3" s="2" customFormat="1" x14ac:dyDescent="0.25">
      <c r="A24" s="6"/>
    </row>
    <row r="25" spans="1:3" s="2" customFormat="1" x14ac:dyDescent="0.25">
      <c r="A25" s="6" t="s">
        <v>32</v>
      </c>
    </row>
    <row r="26" spans="1:3" s="2" customFormat="1" x14ac:dyDescent="0.25">
      <c r="A26" s="6" t="s">
        <v>164</v>
      </c>
      <c r="B26" s="10" t="s">
        <v>176</v>
      </c>
      <c r="C26" s="2" t="s">
        <v>177</v>
      </c>
    </row>
    <row r="27" spans="1:3" s="2" customFormat="1" x14ac:dyDescent="0.25">
      <c r="A27" s="2" t="s">
        <v>178</v>
      </c>
      <c r="B27" s="2">
        <f>B16</f>
        <v>80</v>
      </c>
      <c r="C27" s="2">
        <f>B27/B$30</f>
        <v>0.25806451612903225</v>
      </c>
    </row>
    <row r="28" spans="1:3" s="2" customFormat="1" x14ac:dyDescent="0.25">
      <c r="A28" s="6" t="s">
        <v>167</v>
      </c>
      <c r="B28" s="2">
        <f>C16</f>
        <v>130</v>
      </c>
      <c r="C28" s="2">
        <f>B28/B$30</f>
        <v>0.41935483870967744</v>
      </c>
    </row>
    <row r="29" spans="1:3" s="2" customFormat="1" x14ac:dyDescent="0.25">
      <c r="A29" s="6" t="s">
        <v>168</v>
      </c>
      <c r="B29" s="2">
        <f>D16</f>
        <v>100</v>
      </c>
      <c r="C29" s="2">
        <f>B29/B$30</f>
        <v>0.32258064516129031</v>
      </c>
    </row>
    <row r="30" spans="1:3" s="2" customFormat="1" x14ac:dyDescent="0.25">
      <c r="B30" s="2">
        <f>SUM(B27:B29)</f>
        <v>310</v>
      </c>
      <c r="C30" s="2">
        <f>SUM(C27:C29)</f>
        <v>1</v>
      </c>
    </row>
    <row r="31" spans="1:3" s="2" customFormat="1" x14ac:dyDescent="0.25"/>
    <row r="32" spans="1:3" s="2" customFormat="1" x14ac:dyDescent="0.25"/>
    <row r="33" spans="1:5" s="2" customFormat="1" x14ac:dyDescent="0.25">
      <c r="A33" s="2" t="s">
        <v>15</v>
      </c>
    </row>
    <row r="34" spans="1:5" s="2" customFormat="1" x14ac:dyDescent="0.25">
      <c r="A34" s="8" t="s">
        <v>165</v>
      </c>
      <c r="B34" s="2" t="s">
        <v>176</v>
      </c>
      <c r="C34" s="2" t="s">
        <v>179</v>
      </c>
      <c r="D34" s="2" t="s">
        <v>180</v>
      </c>
    </row>
    <row r="35" spans="1:5" s="2" customFormat="1" x14ac:dyDescent="0.25">
      <c r="A35" s="62" t="s">
        <v>169</v>
      </c>
      <c r="B35" s="2">
        <f>E13</f>
        <v>118</v>
      </c>
      <c r="C35" s="2">
        <f>10-0</f>
        <v>10</v>
      </c>
      <c r="D35" s="2">
        <f>B35/C35</f>
        <v>11.8</v>
      </c>
      <c r="E35" s="2">
        <f>D35/B$38</f>
        <v>3.8064516129032264E-2</v>
      </c>
    </row>
    <row r="36" spans="1:5" s="2" customFormat="1" x14ac:dyDescent="0.25">
      <c r="A36" s="8" t="str">
        <f>A14</f>
        <v>10 -| 30</v>
      </c>
      <c r="B36" s="2">
        <f>E14</f>
        <v>148</v>
      </c>
      <c r="C36" s="2">
        <f>30-10</f>
        <v>20</v>
      </c>
      <c r="D36" s="2">
        <f>B36/C36</f>
        <v>7.4</v>
      </c>
      <c r="E36" s="2">
        <f>D36/B$38</f>
        <v>2.3870967741935485E-2</v>
      </c>
    </row>
    <row r="37" spans="1:5" s="2" customFormat="1" x14ac:dyDescent="0.25">
      <c r="A37" s="63" t="str">
        <f>A15</f>
        <v>30 -| 60</v>
      </c>
      <c r="B37" s="2">
        <f>E15</f>
        <v>44</v>
      </c>
      <c r="C37" s="2">
        <f>60-30</f>
        <v>30</v>
      </c>
      <c r="D37" s="2">
        <f>B37/C37</f>
        <v>1.4666666666666666</v>
      </c>
      <c r="E37" s="2">
        <f>D37/B$38</f>
        <v>4.7311827956989247E-3</v>
      </c>
    </row>
    <row r="38" spans="1:5" s="2" customFormat="1" x14ac:dyDescent="0.25">
      <c r="B38" s="2">
        <f>E16</f>
        <v>310</v>
      </c>
    </row>
    <row r="39" spans="1:5" s="2" customFormat="1" x14ac:dyDescent="0.25"/>
    <row r="40" spans="1:5" s="2" customFormat="1" x14ac:dyDescent="0.25">
      <c r="A40" s="2" t="s">
        <v>18</v>
      </c>
    </row>
    <row r="41" spans="1:5" s="2" customFormat="1" x14ac:dyDescent="0.25">
      <c r="A41" s="2" t="s">
        <v>181</v>
      </c>
      <c r="B41" s="2">
        <f>(B14+B15)/(E14+E15)</f>
        <v>0.28125</v>
      </c>
    </row>
    <row r="42" spans="1:5" s="2" customFormat="1" x14ac:dyDescent="0.25"/>
    <row r="43" spans="1:5" s="2" customFormat="1" x14ac:dyDescent="0.25">
      <c r="A43" s="2" t="s">
        <v>21</v>
      </c>
    </row>
    <row r="44" spans="1:5" s="2" customFormat="1" x14ac:dyDescent="0.25">
      <c r="A44" s="2" t="s">
        <v>182</v>
      </c>
      <c r="B44" s="2">
        <f>(B14+B15)/B16</f>
        <v>0.67500000000000004</v>
      </c>
    </row>
    <row r="45" spans="1:5" s="2" customFormat="1" x14ac:dyDescent="0.25"/>
    <row r="46" spans="1:5" s="2" customFormat="1" x14ac:dyDescent="0.25"/>
    <row r="47" spans="1:5" s="2" customFormat="1" x14ac:dyDescent="0.25"/>
    <row r="48" spans="1:5" s="2" customFormat="1" x14ac:dyDescent="0.25"/>
    <row r="49" spans="1:4" s="2" customFormat="1" x14ac:dyDescent="0.25"/>
    <row r="50" spans="1:4" s="2" customFormat="1" x14ac:dyDescent="0.25"/>
    <row r="51" spans="1:4" s="2" customFormat="1" x14ac:dyDescent="0.25"/>
    <row r="52" spans="1:4" x14ac:dyDescent="0.25">
      <c r="A52" s="2"/>
      <c r="B52" s="2"/>
      <c r="C52" s="2"/>
      <c r="D52" s="2"/>
    </row>
    <row r="53" spans="1:4" x14ac:dyDescent="0.25">
      <c r="A53" s="2"/>
      <c r="B53" s="2"/>
      <c r="C53" s="2"/>
      <c r="D53" s="2"/>
    </row>
    <row r="54" spans="1:4" x14ac:dyDescent="0.25">
      <c r="A54" s="2"/>
      <c r="B54" s="2"/>
      <c r="C54" s="2"/>
      <c r="D54" s="2"/>
    </row>
    <row r="55" spans="1:4" x14ac:dyDescent="0.25">
      <c r="A55" s="2"/>
      <c r="B55" s="2"/>
      <c r="C55" s="2"/>
      <c r="D55" s="2"/>
    </row>
    <row r="56" spans="1:4" x14ac:dyDescent="0.25">
      <c r="A56" s="2"/>
      <c r="B56" s="2"/>
      <c r="C56" s="2"/>
      <c r="D56" s="2"/>
    </row>
    <row r="57" spans="1:4" x14ac:dyDescent="0.25">
      <c r="A57" s="2"/>
      <c r="B57" s="2"/>
      <c r="C57" s="2"/>
      <c r="D57" s="2"/>
    </row>
  </sheetData>
  <mergeCells count="1">
    <mergeCell ref="B11:D1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6"/>
  <sheetViews>
    <sheetView topLeftCell="A55" workbookViewId="0">
      <selection activeCell="H76" sqref="H76"/>
    </sheetView>
  </sheetViews>
  <sheetFormatPr defaultRowHeight="15" x14ac:dyDescent="0.25"/>
  <cols>
    <col min="1" max="1" width="12.7109375" customWidth="1"/>
    <col min="2" max="2" width="22.7109375" customWidth="1"/>
    <col min="3" max="3" width="16.85546875" customWidth="1"/>
    <col min="4" max="4" width="15" customWidth="1"/>
    <col min="5" max="5" width="14.140625" customWidth="1"/>
    <col min="6" max="6" width="27.42578125" customWidth="1"/>
    <col min="14" max="37" width="9.140625" style="2" customWidth="1"/>
    <col min="257" max="257" width="12.7109375" customWidth="1"/>
    <col min="258" max="258" width="22.7109375" customWidth="1"/>
    <col min="259" max="259" width="16.85546875" customWidth="1"/>
    <col min="260" max="260" width="15" customWidth="1"/>
    <col min="261" max="261" width="14.140625" customWidth="1"/>
    <col min="262" max="262" width="27.42578125" customWidth="1"/>
    <col min="270" max="293" width="9.140625" customWidth="1"/>
    <col min="513" max="513" width="12.7109375" customWidth="1"/>
    <col min="514" max="514" width="22.7109375" customWidth="1"/>
    <col min="515" max="515" width="16.85546875" customWidth="1"/>
    <col min="516" max="516" width="15" customWidth="1"/>
    <col min="517" max="517" width="14.140625" customWidth="1"/>
    <col min="518" max="518" width="27.42578125" customWidth="1"/>
    <col min="526" max="549" width="9.140625" customWidth="1"/>
    <col min="769" max="769" width="12.7109375" customWidth="1"/>
    <col min="770" max="770" width="22.7109375" customWidth="1"/>
    <col min="771" max="771" width="16.85546875" customWidth="1"/>
    <col min="772" max="772" width="15" customWidth="1"/>
    <col min="773" max="773" width="14.140625" customWidth="1"/>
    <col min="774" max="774" width="27.42578125" customWidth="1"/>
    <col min="782" max="805" width="9.140625" customWidth="1"/>
    <col min="1025" max="1025" width="12.7109375" customWidth="1"/>
    <col min="1026" max="1026" width="22.7109375" customWidth="1"/>
    <col min="1027" max="1027" width="16.85546875" customWidth="1"/>
    <col min="1028" max="1028" width="15" customWidth="1"/>
    <col min="1029" max="1029" width="14.140625" customWidth="1"/>
    <col min="1030" max="1030" width="27.42578125" customWidth="1"/>
    <col min="1038" max="1061" width="9.140625" customWidth="1"/>
    <col min="1281" max="1281" width="12.7109375" customWidth="1"/>
    <col min="1282" max="1282" width="22.7109375" customWidth="1"/>
    <col min="1283" max="1283" width="16.85546875" customWidth="1"/>
    <col min="1284" max="1284" width="15" customWidth="1"/>
    <col min="1285" max="1285" width="14.140625" customWidth="1"/>
    <col min="1286" max="1286" width="27.42578125" customWidth="1"/>
    <col min="1294" max="1317" width="9.140625" customWidth="1"/>
    <col min="1537" max="1537" width="12.7109375" customWidth="1"/>
    <col min="1538" max="1538" width="22.7109375" customWidth="1"/>
    <col min="1539" max="1539" width="16.85546875" customWidth="1"/>
    <col min="1540" max="1540" width="15" customWidth="1"/>
    <col min="1541" max="1541" width="14.140625" customWidth="1"/>
    <col min="1542" max="1542" width="27.42578125" customWidth="1"/>
    <col min="1550" max="1573" width="9.140625" customWidth="1"/>
    <col min="1793" max="1793" width="12.7109375" customWidth="1"/>
    <col min="1794" max="1794" width="22.7109375" customWidth="1"/>
    <col min="1795" max="1795" width="16.85546875" customWidth="1"/>
    <col min="1796" max="1796" width="15" customWidth="1"/>
    <col min="1797" max="1797" width="14.140625" customWidth="1"/>
    <col min="1798" max="1798" width="27.42578125" customWidth="1"/>
    <col min="1806" max="1829" width="9.140625" customWidth="1"/>
    <col min="2049" max="2049" width="12.7109375" customWidth="1"/>
    <col min="2050" max="2050" width="22.7109375" customWidth="1"/>
    <col min="2051" max="2051" width="16.85546875" customWidth="1"/>
    <col min="2052" max="2052" width="15" customWidth="1"/>
    <col min="2053" max="2053" width="14.140625" customWidth="1"/>
    <col min="2054" max="2054" width="27.42578125" customWidth="1"/>
    <col min="2062" max="2085" width="9.140625" customWidth="1"/>
    <col min="2305" max="2305" width="12.7109375" customWidth="1"/>
    <col min="2306" max="2306" width="22.7109375" customWidth="1"/>
    <col min="2307" max="2307" width="16.85546875" customWidth="1"/>
    <col min="2308" max="2308" width="15" customWidth="1"/>
    <col min="2309" max="2309" width="14.140625" customWidth="1"/>
    <col min="2310" max="2310" width="27.42578125" customWidth="1"/>
    <col min="2318" max="2341" width="9.140625" customWidth="1"/>
    <col min="2561" max="2561" width="12.7109375" customWidth="1"/>
    <col min="2562" max="2562" width="22.7109375" customWidth="1"/>
    <col min="2563" max="2563" width="16.85546875" customWidth="1"/>
    <col min="2564" max="2564" width="15" customWidth="1"/>
    <col min="2565" max="2565" width="14.140625" customWidth="1"/>
    <col min="2566" max="2566" width="27.42578125" customWidth="1"/>
    <col min="2574" max="2597" width="9.140625" customWidth="1"/>
    <col min="2817" max="2817" width="12.7109375" customWidth="1"/>
    <col min="2818" max="2818" width="22.7109375" customWidth="1"/>
    <col min="2819" max="2819" width="16.85546875" customWidth="1"/>
    <col min="2820" max="2820" width="15" customWidth="1"/>
    <col min="2821" max="2821" width="14.140625" customWidth="1"/>
    <col min="2822" max="2822" width="27.42578125" customWidth="1"/>
    <col min="2830" max="2853" width="9.140625" customWidth="1"/>
    <col min="3073" max="3073" width="12.7109375" customWidth="1"/>
    <col min="3074" max="3074" width="22.7109375" customWidth="1"/>
    <col min="3075" max="3075" width="16.85546875" customWidth="1"/>
    <col min="3076" max="3076" width="15" customWidth="1"/>
    <col min="3077" max="3077" width="14.140625" customWidth="1"/>
    <col min="3078" max="3078" width="27.42578125" customWidth="1"/>
    <col min="3086" max="3109" width="9.140625" customWidth="1"/>
    <col min="3329" max="3329" width="12.7109375" customWidth="1"/>
    <col min="3330" max="3330" width="22.7109375" customWidth="1"/>
    <col min="3331" max="3331" width="16.85546875" customWidth="1"/>
    <col min="3332" max="3332" width="15" customWidth="1"/>
    <col min="3333" max="3333" width="14.140625" customWidth="1"/>
    <col min="3334" max="3334" width="27.42578125" customWidth="1"/>
    <col min="3342" max="3365" width="9.140625" customWidth="1"/>
    <col min="3585" max="3585" width="12.7109375" customWidth="1"/>
    <col min="3586" max="3586" width="22.7109375" customWidth="1"/>
    <col min="3587" max="3587" width="16.85546875" customWidth="1"/>
    <col min="3588" max="3588" width="15" customWidth="1"/>
    <col min="3589" max="3589" width="14.140625" customWidth="1"/>
    <col min="3590" max="3590" width="27.42578125" customWidth="1"/>
    <col min="3598" max="3621" width="9.140625" customWidth="1"/>
    <col min="3841" max="3841" width="12.7109375" customWidth="1"/>
    <col min="3842" max="3842" width="22.7109375" customWidth="1"/>
    <col min="3843" max="3843" width="16.85546875" customWidth="1"/>
    <col min="3844" max="3844" width="15" customWidth="1"/>
    <col min="3845" max="3845" width="14.140625" customWidth="1"/>
    <col min="3846" max="3846" width="27.42578125" customWidth="1"/>
    <col min="3854" max="3877" width="9.140625" customWidth="1"/>
    <col min="4097" max="4097" width="12.7109375" customWidth="1"/>
    <col min="4098" max="4098" width="22.7109375" customWidth="1"/>
    <col min="4099" max="4099" width="16.85546875" customWidth="1"/>
    <col min="4100" max="4100" width="15" customWidth="1"/>
    <col min="4101" max="4101" width="14.140625" customWidth="1"/>
    <col min="4102" max="4102" width="27.42578125" customWidth="1"/>
    <col min="4110" max="4133" width="9.140625" customWidth="1"/>
    <col min="4353" max="4353" width="12.7109375" customWidth="1"/>
    <col min="4354" max="4354" width="22.7109375" customWidth="1"/>
    <col min="4355" max="4355" width="16.85546875" customWidth="1"/>
    <col min="4356" max="4356" width="15" customWidth="1"/>
    <col min="4357" max="4357" width="14.140625" customWidth="1"/>
    <col min="4358" max="4358" width="27.42578125" customWidth="1"/>
    <col min="4366" max="4389" width="9.140625" customWidth="1"/>
    <col min="4609" max="4609" width="12.7109375" customWidth="1"/>
    <col min="4610" max="4610" width="22.7109375" customWidth="1"/>
    <col min="4611" max="4611" width="16.85546875" customWidth="1"/>
    <col min="4612" max="4612" width="15" customWidth="1"/>
    <col min="4613" max="4613" width="14.140625" customWidth="1"/>
    <col min="4614" max="4614" width="27.42578125" customWidth="1"/>
    <col min="4622" max="4645" width="9.140625" customWidth="1"/>
    <col min="4865" max="4865" width="12.7109375" customWidth="1"/>
    <col min="4866" max="4866" width="22.7109375" customWidth="1"/>
    <col min="4867" max="4867" width="16.85546875" customWidth="1"/>
    <col min="4868" max="4868" width="15" customWidth="1"/>
    <col min="4869" max="4869" width="14.140625" customWidth="1"/>
    <col min="4870" max="4870" width="27.42578125" customWidth="1"/>
    <col min="4878" max="4901" width="9.140625" customWidth="1"/>
    <col min="5121" max="5121" width="12.7109375" customWidth="1"/>
    <col min="5122" max="5122" width="22.7109375" customWidth="1"/>
    <col min="5123" max="5123" width="16.85546875" customWidth="1"/>
    <col min="5124" max="5124" width="15" customWidth="1"/>
    <col min="5125" max="5125" width="14.140625" customWidth="1"/>
    <col min="5126" max="5126" width="27.42578125" customWidth="1"/>
    <col min="5134" max="5157" width="9.140625" customWidth="1"/>
    <col min="5377" max="5377" width="12.7109375" customWidth="1"/>
    <col min="5378" max="5378" width="22.7109375" customWidth="1"/>
    <col min="5379" max="5379" width="16.85546875" customWidth="1"/>
    <col min="5380" max="5380" width="15" customWidth="1"/>
    <col min="5381" max="5381" width="14.140625" customWidth="1"/>
    <col min="5382" max="5382" width="27.42578125" customWidth="1"/>
    <col min="5390" max="5413" width="9.140625" customWidth="1"/>
    <col min="5633" max="5633" width="12.7109375" customWidth="1"/>
    <col min="5634" max="5634" width="22.7109375" customWidth="1"/>
    <col min="5635" max="5635" width="16.85546875" customWidth="1"/>
    <col min="5636" max="5636" width="15" customWidth="1"/>
    <col min="5637" max="5637" width="14.140625" customWidth="1"/>
    <col min="5638" max="5638" width="27.42578125" customWidth="1"/>
    <col min="5646" max="5669" width="9.140625" customWidth="1"/>
    <col min="5889" max="5889" width="12.7109375" customWidth="1"/>
    <col min="5890" max="5890" width="22.7109375" customWidth="1"/>
    <col min="5891" max="5891" width="16.85546875" customWidth="1"/>
    <col min="5892" max="5892" width="15" customWidth="1"/>
    <col min="5893" max="5893" width="14.140625" customWidth="1"/>
    <col min="5894" max="5894" width="27.42578125" customWidth="1"/>
    <col min="5902" max="5925" width="9.140625" customWidth="1"/>
    <col min="6145" max="6145" width="12.7109375" customWidth="1"/>
    <col min="6146" max="6146" width="22.7109375" customWidth="1"/>
    <col min="6147" max="6147" width="16.85546875" customWidth="1"/>
    <col min="6148" max="6148" width="15" customWidth="1"/>
    <col min="6149" max="6149" width="14.140625" customWidth="1"/>
    <col min="6150" max="6150" width="27.42578125" customWidth="1"/>
    <col min="6158" max="6181" width="9.140625" customWidth="1"/>
    <col min="6401" max="6401" width="12.7109375" customWidth="1"/>
    <col min="6402" max="6402" width="22.7109375" customWidth="1"/>
    <col min="6403" max="6403" width="16.85546875" customWidth="1"/>
    <col min="6404" max="6404" width="15" customWidth="1"/>
    <col min="6405" max="6405" width="14.140625" customWidth="1"/>
    <col min="6406" max="6406" width="27.42578125" customWidth="1"/>
    <col min="6414" max="6437" width="9.140625" customWidth="1"/>
    <col min="6657" max="6657" width="12.7109375" customWidth="1"/>
    <col min="6658" max="6658" width="22.7109375" customWidth="1"/>
    <col min="6659" max="6659" width="16.85546875" customWidth="1"/>
    <col min="6660" max="6660" width="15" customWidth="1"/>
    <col min="6661" max="6661" width="14.140625" customWidth="1"/>
    <col min="6662" max="6662" width="27.42578125" customWidth="1"/>
    <col min="6670" max="6693" width="9.140625" customWidth="1"/>
    <col min="6913" max="6913" width="12.7109375" customWidth="1"/>
    <col min="6914" max="6914" width="22.7109375" customWidth="1"/>
    <col min="6915" max="6915" width="16.85546875" customWidth="1"/>
    <col min="6916" max="6916" width="15" customWidth="1"/>
    <col min="6917" max="6917" width="14.140625" customWidth="1"/>
    <col min="6918" max="6918" width="27.42578125" customWidth="1"/>
    <col min="6926" max="6949" width="9.140625" customWidth="1"/>
    <col min="7169" max="7169" width="12.7109375" customWidth="1"/>
    <col min="7170" max="7170" width="22.7109375" customWidth="1"/>
    <col min="7171" max="7171" width="16.85546875" customWidth="1"/>
    <col min="7172" max="7172" width="15" customWidth="1"/>
    <col min="7173" max="7173" width="14.140625" customWidth="1"/>
    <col min="7174" max="7174" width="27.42578125" customWidth="1"/>
    <col min="7182" max="7205" width="9.140625" customWidth="1"/>
    <col min="7425" max="7425" width="12.7109375" customWidth="1"/>
    <col min="7426" max="7426" width="22.7109375" customWidth="1"/>
    <col min="7427" max="7427" width="16.85546875" customWidth="1"/>
    <col min="7428" max="7428" width="15" customWidth="1"/>
    <col min="7429" max="7429" width="14.140625" customWidth="1"/>
    <col min="7430" max="7430" width="27.42578125" customWidth="1"/>
    <col min="7438" max="7461" width="9.140625" customWidth="1"/>
    <col min="7681" max="7681" width="12.7109375" customWidth="1"/>
    <col min="7682" max="7682" width="22.7109375" customWidth="1"/>
    <col min="7683" max="7683" width="16.85546875" customWidth="1"/>
    <col min="7684" max="7684" width="15" customWidth="1"/>
    <col min="7685" max="7685" width="14.140625" customWidth="1"/>
    <col min="7686" max="7686" width="27.42578125" customWidth="1"/>
    <col min="7694" max="7717" width="9.140625" customWidth="1"/>
    <col min="7937" max="7937" width="12.7109375" customWidth="1"/>
    <col min="7938" max="7938" width="22.7109375" customWidth="1"/>
    <col min="7939" max="7939" width="16.85546875" customWidth="1"/>
    <col min="7940" max="7940" width="15" customWidth="1"/>
    <col min="7941" max="7941" width="14.140625" customWidth="1"/>
    <col min="7942" max="7942" width="27.42578125" customWidth="1"/>
    <col min="7950" max="7973" width="9.140625" customWidth="1"/>
    <col min="8193" max="8193" width="12.7109375" customWidth="1"/>
    <col min="8194" max="8194" width="22.7109375" customWidth="1"/>
    <col min="8195" max="8195" width="16.85546875" customWidth="1"/>
    <col min="8196" max="8196" width="15" customWidth="1"/>
    <col min="8197" max="8197" width="14.140625" customWidth="1"/>
    <col min="8198" max="8198" width="27.42578125" customWidth="1"/>
    <col min="8206" max="8229" width="9.140625" customWidth="1"/>
    <col min="8449" max="8449" width="12.7109375" customWidth="1"/>
    <col min="8450" max="8450" width="22.7109375" customWidth="1"/>
    <col min="8451" max="8451" width="16.85546875" customWidth="1"/>
    <col min="8452" max="8452" width="15" customWidth="1"/>
    <col min="8453" max="8453" width="14.140625" customWidth="1"/>
    <col min="8454" max="8454" width="27.42578125" customWidth="1"/>
    <col min="8462" max="8485" width="9.140625" customWidth="1"/>
    <col min="8705" max="8705" width="12.7109375" customWidth="1"/>
    <col min="8706" max="8706" width="22.7109375" customWidth="1"/>
    <col min="8707" max="8707" width="16.85546875" customWidth="1"/>
    <col min="8708" max="8708" width="15" customWidth="1"/>
    <col min="8709" max="8709" width="14.140625" customWidth="1"/>
    <col min="8710" max="8710" width="27.42578125" customWidth="1"/>
    <col min="8718" max="8741" width="9.140625" customWidth="1"/>
    <col min="8961" max="8961" width="12.7109375" customWidth="1"/>
    <col min="8962" max="8962" width="22.7109375" customWidth="1"/>
    <col min="8963" max="8963" width="16.85546875" customWidth="1"/>
    <col min="8964" max="8964" width="15" customWidth="1"/>
    <col min="8965" max="8965" width="14.140625" customWidth="1"/>
    <col min="8966" max="8966" width="27.42578125" customWidth="1"/>
    <col min="8974" max="8997" width="9.140625" customWidth="1"/>
    <col min="9217" max="9217" width="12.7109375" customWidth="1"/>
    <col min="9218" max="9218" width="22.7109375" customWidth="1"/>
    <col min="9219" max="9219" width="16.85546875" customWidth="1"/>
    <col min="9220" max="9220" width="15" customWidth="1"/>
    <col min="9221" max="9221" width="14.140625" customWidth="1"/>
    <col min="9222" max="9222" width="27.42578125" customWidth="1"/>
    <col min="9230" max="9253" width="9.140625" customWidth="1"/>
    <col min="9473" max="9473" width="12.7109375" customWidth="1"/>
    <col min="9474" max="9474" width="22.7109375" customWidth="1"/>
    <col min="9475" max="9475" width="16.85546875" customWidth="1"/>
    <col min="9476" max="9476" width="15" customWidth="1"/>
    <col min="9477" max="9477" width="14.140625" customWidth="1"/>
    <col min="9478" max="9478" width="27.42578125" customWidth="1"/>
    <col min="9486" max="9509" width="9.140625" customWidth="1"/>
    <col min="9729" max="9729" width="12.7109375" customWidth="1"/>
    <col min="9730" max="9730" width="22.7109375" customWidth="1"/>
    <col min="9731" max="9731" width="16.85546875" customWidth="1"/>
    <col min="9732" max="9732" width="15" customWidth="1"/>
    <col min="9733" max="9733" width="14.140625" customWidth="1"/>
    <col min="9734" max="9734" width="27.42578125" customWidth="1"/>
    <col min="9742" max="9765" width="9.140625" customWidth="1"/>
    <col min="9985" max="9985" width="12.7109375" customWidth="1"/>
    <col min="9986" max="9986" width="22.7109375" customWidth="1"/>
    <col min="9987" max="9987" width="16.85546875" customWidth="1"/>
    <col min="9988" max="9988" width="15" customWidth="1"/>
    <col min="9989" max="9989" width="14.140625" customWidth="1"/>
    <col min="9990" max="9990" width="27.42578125" customWidth="1"/>
    <col min="9998" max="10021" width="9.140625" customWidth="1"/>
    <col min="10241" max="10241" width="12.7109375" customWidth="1"/>
    <col min="10242" max="10242" width="22.7109375" customWidth="1"/>
    <col min="10243" max="10243" width="16.85546875" customWidth="1"/>
    <col min="10244" max="10244" width="15" customWidth="1"/>
    <col min="10245" max="10245" width="14.140625" customWidth="1"/>
    <col min="10246" max="10246" width="27.42578125" customWidth="1"/>
    <col min="10254" max="10277" width="9.140625" customWidth="1"/>
    <col min="10497" max="10497" width="12.7109375" customWidth="1"/>
    <col min="10498" max="10498" width="22.7109375" customWidth="1"/>
    <col min="10499" max="10499" width="16.85546875" customWidth="1"/>
    <col min="10500" max="10500" width="15" customWidth="1"/>
    <col min="10501" max="10501" width="14.140625" customWidth="1"/>
    <col min="10502" max="10502" width="27.42578125" customWidth="1"/>
    <col min="10510" max="10533" width="9.140625" customWidth="1"/>
    <col min="10753" max="10753" width="12.7109375" customWidth="1"/>
    <col min="10754" max="10754" width="22.7109375" customWidth="1"/>
    <col min="10755" max="10755" width="16.85546875" customWidth="1"/>
    <col min="10756" max="10756" width="15" customWidth="1"/>
    <col min="10757" max="10757" width="14.140625" customWidth="1"/>
    <col min="10758" max="10758" width="27.42578125" customWidth="1"/>
    <col min="10766" max="10789" width="9.140625" customWidth="1"/>
    <col min="11009" max="11009" width="12.7109375" customWidth="1"/>
    <col min="11010" max="11010" width="22.7109375" customWidth="1"/>
    <col min="11011" max="11011" width="16.85546875" customWidth="1"/>
    <col min="11012" max="11012" width="15" customWidth="1"/>
    <col min="11013" max="11013" width="14.140625" customWidth="1"/>
    <col min="11014" max="11014" width="27.42578125" customWidth="1"/>
    <col min="11022" max="11045" width="9.140625" customWidth="1"/>
    <col min="11265" max="11265" width="12.7109375" customWidth="1"/>
    <col min="11266" max="11266" width="22.7109375" customWidth="1"/>
    <col min="11267" max="11267" width="16.85546875" customWidth="1"/>
    <col min="11268" max="11268" width="15" customWidth="1"/>
    <col min="11269" max="11269" width="14.140625" customWidth="1"/>
    <col min="11270" max="11270" width="27.42578125" customWidth="1"/>
    <col min="11278" max="11301" width="9.140625" customWidth="1"/>
    <col min="11521" max="11521" width="12.7109375" customWidth="1"/>
    <col min="11522" max="11522" width="22.7109375" customWidth="1"/>
    <col min="11523" max="11523" width="16.85546875" customWidth="1"/>
    <col min="11524" max="11524" width="15" customWidth="1"/>
    <col min="11525" max="11525" width="14.140625" customWidth="1"/>
    <col min="11526" max="11526" width="27.42578125" customWidth="1"/>
    <col min="11534" max="11557" width="9.140625" customWidth="1"/>
    <col min="11777" max="11777" width="12.7109375" customWidth="1"/>
    <col min="11778" max="11778" width="22.7109375" customWidth="1"/>
    <col min="11779" max="11779" width="16.85546875" customWidth="1"/>
    <col min="11780" max="11780" width="15" customWidth="1"/>
    <col min="11781" max="11781" width="14.140625" customWidth="1"/>
    <col min="11782" max="11782" width="27.42578125" customWidth="1"/>
    <col min="11790" max="11813" width="9.140625" customWidth="1"/>
    <col min="12033" max="12033" width="12.7109375" customWidth="1"/>
    <col min="12034" max="12034" width="22.7109375" customWidth="1"/>
    <col min="12035" max="12035" width="16.85546875" customWidth="1"/>
    <col min="12036" max="12036" width="15" customWidth="1"/>
    <col min="12037" max="12037" width="14.140625" customWidth="1"/>
    <col min="12038" max="12038" width="27.42578125" customWidth="1"/>
    <col min="12046" max="12069" width="9.140625" customWidth="1"/>
    <col min="12289" max="12289" width="12.7109375" customWidth="1"/>
    <col min="12290" max="12290" width="22.7109375" customWidth="1"/>
    <col min="12291" max="12291" width="16.85546875" customWidth="1"/>
    <col min="12292" max="12292" width="15" customWidth="1"/>
    <col min="12293" max="12293" width="14.140625" customWidth="1"/>
    <col min="12294" max="12294" width="27.42578125" customWidth="1"/>
    <col min="12302" max="12325" width="9.140625" customWidth="1"/>
    <col min="12545" max="12545" width="12.7109375" customWidth="1"/>
    <col min="12546" max="12546" width="22.7109375" customWidth="1"/>
    <col min="12547" max="12547" width="16.85546875" customWidth="1"/>
    <col min="12548" max="12548" width="15" customWidth="1"/>
    <col min="12549" max="12549" width="14.140625" customWidth="1"/>
    <col min="12550" max="12550" width="27.42578125" customWidth="1"/>
    <col min="12558" max="12581" width="9.140625" customWidth="1"/>
    <col min="12801" max="12801" width="12.7109375" customWidth="1"/>
    <col min="12802" max="12802" width="22.7109375" customWidth="1"/>
    <col min="12803" max="12803" width="16.85546875" customWidth="1"/>
    <col min="12804" max="12804" width="15" customWidth="1"/>
    <col min="12805" max="12805" width="14.140625" customWidth="1"/>
    <col min="12806" max="12806" width="27.42578125" customWidth="1"/>
    <col min="12814" max="12837" width="9.140625" customWidth="1"/>
    <col min="13057" max="13057" width="12.7109375" customWidth="1"/>
    <col min="13058" max="13058" width="22.7109375" customWidth="1"/>
    <col min="13059" max="13059" width="16.85546875" customWidth="1"/>
    <col min="13060" max="13060" width="15" customWidth="1"/>
    <col min="13061" max="13061" width="14.140625" customWidth="1"/>
    <col min="13062" max="13062" width="27.42578125" customWidth="1"/>
    <col min="13070" max="13093" width="9.140625" customWidth="1"/>
    <col min="13313" max="13313" width="12.7109375" customWidth="1"/>
    <col min="13314" max="13314" width="22.7109375" customWidth="1"/>
    <col min="13315" max="13315" width="16.85546875" customWidth="1"/>
    <col min="13316" max="13316" width="15" customWidth="1"/>
    <col min="13317" max="13317" width="14.140625" customWidth="1"/>
    <col min="13318" max="13318" width="27.42578125" customWidth="1"/>
    <col min="13326" max="13349" width="9.140625" customWidth="1"/>
    <col min="13569" max="13569" width="12.7109375" customWidth="1"/>
    <col min="13570" max="13570" width="22.7109375" customWidth="1"/>
    <col min="13571" max="13571" width="16.85546875" customWidth="1"/>
    <col min="13572" max="13572" width="15" customWidth="1"/>
    <col min="13573" max="13573" width="14.140625" customWidth="1"/>
    <col min="13574" max="13574" width="27.42578125" customWidth="1"/>
    <col min="13582" max="13605" width="9.140625" customWidth="1"/>
    <col min="13825" max="13825" width="12.7109375" customWidth="1"/>
    <col min="13826" max="13826" width="22.7109375" customWidth="1"/>
    <col min="13827" max="13827" width="16.85546875" customWidth="1"/>
    <col min="13828" max="13828" width="15" customWidth="1"/>
    <col min="13829" max="13829" width="14.140625" customWidth="1"/>
    <col min="13830" max="13830" width="27.42578125" customWidth="1"/>
    <col min="13838" max="13861" width="9.140625" customWidth="1"/>
    <col min="14081" max="14081" width="12.7109375" customWidth="1"/>
    <col min="14082" max="14082" width="22.7109375" customWidth="1"/>
    <col min="14083" max="14083" width="16.85546875" customWidth="1"/>
    <col min="14084" max="14084" width="15" customWidth="1"/>
    <col min="14085" max="14085" width="14.140625" customWidth="1"/>
    <col min="14086" max="14086" width="27.42578125" customWidth="1"/>
    <col min="14094" max="14117" width="9.140625" customWidth="1"/>
    <col min="14337" max="14337" width="12.7109375" customWidth="1"/>
    <col min="14338" max="14338" width="22.7109375" customWidth="1"/>
    <col min="14339" max="14339" width="16.85546875" customWidth="1"/>
    <col min="14340" max="14340" width="15" customWidth="1"/>
    <col min="14341" max="14341" width="14.140625" customWidth="1"/>
    <col min="14342" max="14342" width="27.42578125" customWidth="1"/>
    <col min="14350" max="14373" width="9.140625" customWidth="1"/>
    <col min="14593" max="14593" width="12.7109375" customWidth="1"/>
    <col min="14594" max="14594" width="22.7109375" customWidth="1"/>
    <col min="14595" max="14595" width="16.85546875" customWidth="1"/>
    <col min="14596" max="14596" width="15" customWidth="1"/>
    <col min="14597" max="14597" width="14.140625" customWidth="1"/>
    <col min="14598" max="14598" width="27.42578125" customWidth="1"/>
    <col min="14606" max="14629" width="9.140625" customWidth="1"/>
    <col min="14849" max="14849" width="12.7109375" customWidth="1"/>
    <col min="14850" max="14850" width="22.7109375" customWidth="1"/>
    <col min="14851" max="14851" width="16.85546875" customWidth="1"/>
    <col min="14852" max="14852" width="15" customWidth="1"/>
    <col min="14853" max="14853" width="14.140625" customWidth="1"/>
    <col min="14854" max="14854" width="27.42578125" customWidth="1"/>
    <col min="14862" max="14885" width="9.140625" customWidth="1"/>
    <col min="15105" max="15105" width="12.7109375" customWidth="1"/>
    <col min="15106" max="15106" width="22.7109375" customWidth="1"/>
    <col min="15107" max="15107" width="16.85546875" customWidth="1"/>
    <col min="15108" max="15108" width="15" customWidth="1"/>
    <col min="15109" max="15109" width="14.140625" customWidth="1"/>
    <col min="15110" max="15110" width="27.42578125" customWidth="1"/>
    <col min="15118" max="15141" width="9.140625" customWidth="1"/>
    <col min="15361" max="15361" width="12.7109375" customWidth="1"/>
    <col min="15362" max="15362" width="22.7109375" customWidth="1"/>
    <col min="15363" max="15363" width="16.85546875" customWidth="1"/>
    <col min="15364" max="15364" width="15" customWidth="1"/>
    <col min="15365" max="15365" width="14.140625" customWidth="1"/>
    <col min="15366" max="15366" width="27.42578125" customWidth="1"/>
    <col min="15374" max="15397" width="9.140625" customWidth="1"/>
    <col min="15617" max="15617" width="12.7109375" customWidth="1"/>
    <col min="15618" max="15618" width="22.7109375" customWidth="1"/>
    <col min="15619" max="15619" width="16.85546875" customWidth="1"/>
    <col min="15620" max="15620" width="15" customWidth="1"/>
    <col min="15621" max="15621" width="14.140625" customWidth="1"/>
    <col min="15622" max="15622" width="27.42578125" customWidth="1"/>
    <col min="15630" max="15653" width="9.140625" customWidth="1"/>
    <col min="15873" max="15873" width="12.7109375" customWidth="1"/>
    <col min="15874" max="15874" width="22.7109375" customWidth="1"/>
    <col min="15875" max="15875" width="16.85546875" customWidth="1"/>
    <col min="15876" max="15876" width="15" customWidth="1"/>
    <col min="15877" max="15877" width="14.140625" customWidth="1"/>
    <col min="15878" max="15878" width="27.42578125" customWidth="1"/>
    <col min="15886" max="15909" width="9.140625" customWidth="1"/>
    <col min="16129" max="16129" width="12.7109375" customWidth="1"/>
    <col min="16130" max="16130" width="22.7109375" customWidth="1"/>
    <col min="16131" max="16131" width="16.85546875" customWidth="1"/>
    <col min="16132" max="16132" width="15" customWidth="1"/>
    <col min="16133" max="16133" width="14.140625" customWidth="1"/>
    <col min="16134" max="16134" width="27.42578125" customWidth="1"/>
    <col min="16142" max="16165" width="9.140625" customWidth="1"/>
  </cols>
  <sheetData>
    <row r="1" spans="1:37" x14ac:dyDescent="0.25">
      <c r="A1" s="37" t="s">
        <v>183</v>
      </c>
      <c r="B1" s="37"/>
    </row>
    <row r="2" spans="1:37" x14ac:dyDescent="0.25">
      <c r="A2" s="37" t="s">
        <v>184</v>
      </c>
      <c r="B2" s="37"/>
    </row>
    <row r="3" spans="1:37" x14ac:dyDescent="0.25">
      <c r="A3" s="37"/>
      <c r="B3" s="37"/>
      <c r="O3" s="64"/>
      <c r="P3" s="64"/>
    </row>
    <row r="4" spans="1:37" s="65" customFormat="1" ht="12.75" x14ac:dyDescent="0.2">
      <c r="A4" s="65" t="s">
        <v>185</v>
      </c>
      <c r="B4" s="65" t="s">
        <v>186</v>
      </c>
      <c r="C4" s="65" t="s">
        <v>187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x14ac:dyDescent="0.25">
      <c r="A5" s="66">
        <v>1</v>
      </c>
      <c r="B5" s="66">
        <v>12</v>
      </c>
      <c r="C5" s="66">
        <v>13.03</v>
      </c>
      <c r="D5" s="67"/>
      <c r="E5" s="67"/>
    </row>
    <row r="6" spans="1:37" x14ac:dyDescent="0.25">
      <c r="A6" s="65">
        <v>2</v>
      </c>
      <c r="B6" s="65">
        <v>13</v>
      </c>
      <c r="C6" s="65">
        <v>5.07</v>
      </c>
      <c r="D6" s="40"/>
      <c r="E6" s="40"/>
    </row>
    <row r="7" spans="1:37" x14ac:dyDescent="0.25">
      <c r="A7" s="66">
        <v>3</v>
      </c>
      <c r="B7" s="65">
        <v>4</v>
      </c>
      <c r="C7" s="65">
        <v>7.57</v>
      </c>
      <c r="D7" s="40"/>
      <c r="E7" s="68"/>
    </row>
    <row r="8" spans="1:37" x14ac:dyDescent="0.25">
      <c r="A8" s="65">
        <v>4</v>
      </c>
      <c r="B8" s="65">
        <v>3</v>
      </c>
      <c r="C8" s="65">
        <v>32.24</v>
      </c>
      <c r="D8" s="40"/>
      <c r="E8" s="68"/>
    </row>
    <row r="9" spans="1:37" x14ac:dyDescent="0.25">
      <c r="A9" s="66">
        <v>5</v>
      </c>
      <c r="B9" s="65">
        <v>2</v>
      </c>
      <c r="C9" s="65">
        <v>20.38</v>
      </c>
      <c r="D9" s="40"/>
      <c r="E9" s="68"/>
    </row>
    <row r="10" spans="1:37" x14ac:dyDescent="0.25">
      <c r="A10" s="65">
        <v>6</v>
      </c>
      <c r="B10" s="65">
        <v>14</v>
      </c>
      <c r="C10" s="69">
        <v>16.690000000000001</v>
      </c>
      <c r="D10" s="37"/>
      <c r="E10" s="37"/>
    </row>
    <row r="11" spans="1:37" x14ac:dyDescent="0.25">
      <c r="A11" s="66">
        <v>7</v>
      </c>
      <c r="B11" s="65">
        <v>1</v>
      </c>
      <c r="C11" s="65">
        <v>33</v>
      </c>
      <c r="D11" s="37"/>
      <c r="E11" s="37"/>
    </row>
    <row r="12" spans="1:37" x14ac:dyDescent="0.25">
      <c r="A12" s="65">
        <v>8</v>
      </c>
      <c r="B12" s="65">
        <v>7</v>
      </c>
      <c r="C12" s="65">
        <v>22.18</v>
      </c>
      <c r="D12" s="37"/>
      <c r="E12" s="37"/>
    </row>
    <row r="13" spans="1:37" x14ac:dyDescent="0.25">
      <c r="A13" s="66">
        <v>9</v>
      </c>
      <c r="B13" s="65">
        <v>2</v>
      </c>
      <c r="C13" s="65">
        <v>13.2</v>
      </c>
      <c r="D13" s="37"/>
      <c r="E13" s="37"/>
    </row>
    <row r="14" spans="1:37" x14ac:dyDescent="0.25">
      <c r="A14" s="65">
        <v>10</v>
      </c>
      <c r="B14" s="65">
        <v>7</v>
      </c>
      <c r="C14" s="65">
        <v>5.13</v>
      </c>
      <c r="D14" s="37"/>
      <c r="E14" s="37"/>
    </row>
    <row r="15" spans="1:37" x14ac:dyDescent="0.25">
      <c r="A15" s="66">
        <v>11</v>
      </c>
      <c r="B15" s="65">
        <v>2</v>
      </c>
      <c r="C15" s="65">
        <v>5.76</v>
      </c>
      <c r="D15" s="37"/>
      <c r="E15" s="37"/>
    </row>
    <row r="16" spans="1:37" x14ac:dyDescent="0.25">
      <c r="A16" s="65">
        <v>12</v>
      </c>
      <c r="B16" s="65">
        <v>13</v>
      </c>
      <c r="C16" s="65">
        <v>14.4</v>
      </c>
    </row>
    <row r="17" spans="1:4" x14ac:dyDescent="0.25">
      <c r="A17" s="66">
        <v>13</v>
      </c>
      <c r="B17" s="65">
        <v>9</v>
      </c>
      <c r="C17" s="65">
        <v>1.87</v>
      </c>
    </row>
    <row r="18" spans="1:4" s="2" customFormat="1" x14ac:dyDescent="0.25">
      <c r="A18" s="65">
        <v>14</v>
      </c>
      <c r="B18" s="3">
        <v>9</v>
      </c>
      <c r="C18" s="3">
        <v>1</v>
      </c>
    </row>
    <row r="19" spans="1:4" s="2" customFormat="1" x14ac:dyDescent="0.25">
      <c r="A19" s="66">
        <v>15</v>
      </c>
      <c r="B19" s="5">
        <v>10</v>
      </c>
      <c r="C19" s="5">
        <v>3.72</v>
      </c>
    </row>
    <row r="20" spans="1:4" s="2" customFormat="1" x14ac:dyDescent="0.25">
      <c r="A20" s="70"/>
    </row>
    <row r="21" spans="1:4" s="2" customFormat="1" x14ac:dyDescent="0.25">
      <c r="A21" s="1" t="s">
        <v>188</v>
      </c>
    </row>
    <row r="22" spans="1:4" s="2" customFormat="1" x14ac:dyDescent="0.25">
      <c r="A22" s="12" t="s">
        <v>189</v>
      </c>
      <c r="D22" s="71"/>
    </row>
    <row r="23" spans="1:4" s="2" customFormat="1" x14ac:dyDescent="0.25">
      <c r="A23" s="72" t="s">
        <v>190</v>
      </c>
      <c r="D23" s="71"/>
    </row>
    <row r="24" spans="1:4" s="2" customFormat="1" x14ac:dyDescent="0.25">
      <c r="A24" s="6"/>
      <c r="D24" s="71"/>
    </row>
    <row r="25" spans="1:4" s="2" customFormat="1" x14ac:dyDescent="0.25">
      <c r="A25" s="6"/>
    </row>
    <row r="26" spans="1:4" s="2" customFormat="1" x14ac:dyDescent="0.25">
      <c r="A26" s="73" t="s">
        <v>32</v>
      </c>
    </row>
    <row r="27" spans="1:4" s="2" customFormat="1" x14ac:dyDescent="0.25">
      <c r="A27" s="6"/>
    </row>
    <row r="28" spans="1:4" s="2" customFormat="1" x14ac:dyDescent="0.25">
      <c r="A28" s="6"/>
    </row>
    <row r="29" spans="1:4" s="2" customFormat="1" x14ac:dyDescent="0.25"/>
    <row r="30" spans="1:4" s="2" customFormat="1" x14ac:dyDescent="0.25"/>
    <row r="31" spans="1:4" s="2" customFormat="1" x14ac:dyDescent="0.25"/>
    <row r="32" spans="1:4" s="2" customFormat="1" x14ac:dyDescent="0.25"/>
    <row r="33" spans="1:8" s="2" customFormat="1" x14ac:dyDescent="0.25"/>
    <row r="34" spans="1:8" s="2" customFormat="1" x14ac:dyDescent="0.25"/>
    <row r="35" spans="1:8" s="2" customFormat="1" x14ac:dyDescent="0.25"/>
    <row r="36" spans="1:8" s="2" customFormat="1" x14ac:dyDescent="0.25">
      <c r="A36" s="6"/>
    </row>
    <row r="37" spans="1:8" s="2" customFormat="1" x14ac:dyDescent="0.25">
      <c r="A37" s="6"/>
    </row>
    <row r="38" spans="1:8" s="2" customFormat="1" x14ac:dyDescent="0.25"/>
    <row r="39" spans="1:8" s="2" customFormat="1" x14ac:dyDescent="0.25"/>
    <row r="40" spans="1:8" s="2" customFormat="1" x14ac:dyDescent="0.25"/>
    <row r="41" spans="1:8" s="2" customFormat="1" x14ac:dyDescent="0.25"/>
    <row r="42" spans="1:8" s="2" customFormat="1" x14ac:dyDescent="0.25"/>
    <row r="43" spans="1:8" s="2" customFormat="1" x14ac:dyDescent="0.25"/>
    <row r="44" spans="1:8" s="2" customFormat="1" x14ac:dyDescent="0.25"/>
    <row r="45" spans="1:8" s="2" customFormat="1" x14ac:dyDescent="0.25"/>
    <row r="46" spans="1:8" s="2" customFormat="1" x14ac:dyDescent="0.25"/>
    <row r="47" spans="1:8" s="2" customFormat="1" x14ac:dyDescent="0.25">
      <c r="A47" s="2" t="s">
        <v>15</v>
      </c>
    </row>
    <row r="48" spans="1:8" s="2" customFormat="1" x14ac:dyDescent="0.25">
      <c r="A48" s="74" t="s">
        <v>185</v>
      </c>
      <c r="B48" s="74" t="s">
        <v>186</v>
      </c>
      <c r="C48" s="74" t="s">
        <v>187</v>
      </c>
      <c r="D48" s="75" t="s">
        <v>191</v>
      </c>
      <c r="E48" s="75" t="s">
        <v>192</v>
      </c>
      <c r="F48" s="75" t="s">
        <v>193</v>
      </c>
      <c r="G48" s="75" t="s">
        <v>194</v>
      </c>
      <c r="H48" s="75" t="s">
        <v>195</v>
      </c>
    </row>
    <row r="49" spans="1:8" s="2" customFormat="1" x14ac:dyDescent="0.25">
      <c r="A49" s="76">
        <v>1</v>
      </c>
      <c r="B49" s="76">
        <v>12</v>
      </c>
      <c r="C49" s="76">
        <v>13.03</v>
      </c>
      <c r="D49" s="2">
        <f>B49-B$66</f>
        <v>4.8</v>
      </c>
      <c r="E49" s="2">
        <f>C49-B$67</f>
        <v>1.4000000000001123E-2</v>
      </c>
      <c r="F49" s="2">
        <f>D49*E49</f>
        <v>6.720000000000538E-2</v>
      </c>
      <c r="G49" s="2">
        <f>D49^2</f>
        <v>23.04</v>
      </c>
      <c r="H49" s="2">
        <f>(C49-B$67)^2</f>
        <v>1.9600000000003144E-4</v>
      </c>
    </row>
    <row r="50" spans="1:8" s="2" customFormat="1" x14ac:dyDescent="0.25">
      <c r="A50" s="77">
        <v>2</v>
      </c>
      <c r="B50" s="77">
        <v>13</v>
      </c>
      <c r="C50" s="77">
        <v>5.07</v>
      </c>
      <c r="D50" s="2">
        <f t="shared" ref="D50:D63" si="0">B50-B$66</f>
        <v>5.8</v>
      </c>
      <c r="E50" s="2">
        <f t="shared" ref="E50:E63" si="1">C50-B$67</f>
        <v>-7.945999999999998</v>
      </c>
      <c r="F50" s="2">
        <f t="shared" ref="F50:F63" si="2">D50*E50</f>
        <v>-46.08679999999999</v>
      </c>
      <c r="G50" s="2">
        <f t="shared" ref="G50:G63" si="3">D50^2</f>
        <v>33.64</v>
      </c>
      <c r="H50" s="2">
        <f t="shared" ref="H50:H63" si="4">(C50-B$67)^2</f>
        <v>63.138915999999966</v>
      </c>
    </row>
    <row r="51" spans="1:8" s="2" customFormat="1" x14ac:dyDescent="0.25">
      <c r="A51" s="76">
        <v>3</v>
      </c>
      <c r="B51" s="77">
        <v>4</v>
      </c>
      <c r="C51" s="77">
        <v>7.57</v>
      </c>
      <c r="D51" s="2">
        <f t="shared" si="0"/>
        <v>-3.2</v>
      </c>
      <c r="E51" s="2">
        <f t="shared" si="1"/>
        <v>-5.445999999999998</v>
      </c>
      <c r="F51" s="2">
        <f t="shared" si="2"/>
        <v>17.427199999999996</v>
      </c>
      <c r="G51" s="2">
        <f t="shared" si="3"/>
        <v>10.240000000000002</v>
      </c>
      <c r="H51" s="2">
        <f t="shared" si="4"/>
        <v>29.658915999999977</v>
      </c>
    </row>
    <row r="52" spans="1:8" s="2" customFormat="1" x14ac:dyDescent="0.25">
      <c r="A52" s="77">
        <v>4</v>
      </c>
      <c r="B52" s="77">
        <v>3</v>
      </c>
      <c r="C52" s="77">
        <v>32.24</v>
      </c>
      <c r="D52" s="2">
        <f t="shared" si="0"/>
        <v>-4.2</v>
      </c>
      <c r="E52" s="2">
        <f t="shared" si="1"/>
        <v>19.224000000000004</v>
      </c>
      <c r="F52" s="2">
        <f t="shared" si="2"/>
        <v>-80.740800000000021</v>
      </c>
      <c r="G52" s="2">
        <f t="shared" si="3"/>
        <v>17.64</v>
      </c>
      <c r="H52" s="2">
        <f t="shared" si="4"/>
        <v>369.56217600000014</v>
      </c>
    </row>
    <row r="53" spans="1:8" s="2" customFormat="1" x14ac:dyDescent="0.25">
      <c r="A53" s="76">
        <v>5</v>
      </c>
      <c r="B53" s="77">
        <v>2</v>
      </c>
      <c r="C53" s="77">
        <v>20.38</v>
      </c>
      <c r="D53" s="2">
        <f t="shared" si="0"/>
        <v>-5.2</v>
      </c>
      <c r="E53" s="2">
        <f t="shared" si="1"/>
        <v>7.3640000000000008</v>
      </c>
      <c r="F53" s="2">
        <f t="shared" si="2"/>
        <v>-38.292800000000007</v>
      </c>
      <c r="G53" s="2">
        <f t="shared" si="3"/>
        <v>27.040000000000003</v>
      </c>
      <c r="H53" s="2">
        <f t="shared" si="4"/>
        <v>54.228496000000014</v>
      </c>
    </row>
    <row r="54" spans="1:8" s="2" customFormat="1" x14ac:dyDescent="0.25">
      <c r="A54" s="77">
        <v>6</v>
      </c>
      <c r="B54" s="77">
        <v>14</v>
      </c>
      <c r="C54" s="78">
        <v>16.690000000000001</v>
      </c>
      <c r="D54" s="2">
        <f t="shared" si="0"/>
        <v>6.8</v>
      </c>
      <c r="E54" s="2">
        <f t="shared" si="1"/>
        <v>3.674000000000003</v>
      </c>
      <c r="F54" s="2">
        <f t="shared" si="2"/>
        <v>24.983200000000021</v>
      </c>
      <c r="G54" s="2">
        <f t="shared" si="3"/>
        <v>46.239999999999995</v>
      </c>
      <c r="H54" s="2">
        <f t="shared" si="4"/>
        <v>13.498276000000022</v>
      </c>
    </row>
    <row r="55" spans="1:8" s="2" customFormat="1" x14ac:dyDescent="0.25">
      <c r="A55" s="76">
        <v>7</v>
      </c>
      <c r="B55" s="77">
        <v>1</v>
      </c>
      <c r="C55" s="77">
        <v>33</v>
      </c>
      <c r="D55" s="2">
        <f t="shared" si="0"/>
        <v>-6.2</v>
      </c>
      <c r="E55" s="2">
        <f t="shared" si="1"/>
        <v>19.984000000000002</v>
      </c>
      <c r="F55" s="2">
        <f t="shared" si="2"/>
        <v>-123.90080000000002</v>
      </c>
      <c r="G55" s="2">
        <f t="shared" si="3"/>
        <v>38.440000000000005</v>
      </c>
      <c r="H55" s="2">
        <f t="shared" si="4"/>
        <v>399.36025600000005</v>
      </c>
    </row>
    <row r="56" spans="1:8" s="2" customFormat="1" x14ac:dyDescent="0.25">
      <c r="A56" s="77">
        <v>8</v>
      </c>
      <c r="B56" s="77">
        <v>7</v>
      </c>
      <c r="C56" s="77">
        <v>22.18</v>
      </c>
      <c r="D56" s="2">
        <f t="shared" si="0"/>
        <v>-0.20000000000000018</v>
      </c>
      <c r="E56" s="2">
        <f t="shared" si="1"/>
        <v>9.1640000000000015</v>
      </c>
      <c r="F56" s="2">
        <f t="shared" si="2"/>
        <v>-1.832800000000002</v>
      </c>
      <c r="G56" s="2">
        <f t="shared" si="3"/>
        <v>4.000000000000007E-2</v>
      </c>
      <c r="H56" s="2">
        <f t="shared" si="4"/>
        <v>83.97889600000002</v>
      </c>
    </row>
    <row r="57" spans="1:8" s="2" customFormat="1" x14ac:dyDescent="0.25">
      <c r="A57" s="76">
        <v>9</v>
      </c>
      <c r="B57" s="77">
        <v>2</v>
      </c>
      <c r="C57" s="77">
        <v>13.2</v>
      </c>
      <c r="D57" s="2">
        <f t="shared" si="0"/>
        <v>-5.2</v>
      </c>
      <c r="E57" s="2">
        <f t="shared" si="1"/>
        <v>0.18400000000000105</v>
      </c>
      <c r="F57" s="2">
        <f t="shared" si="2"/>
        <v>-0.95680000000000553</v>
      </c>
      <c r="G57" s="2">
        <f t="shared" si="3"/>
        <v>27.040000000000003</v>
      </c>
      <c r="H57" s="2">
        <f t="shared" si="4"/>
        <v>3.3856000000000386E-2</v>
      </c>
    </row>
    <row r="58" spans="1:8" s="2" customFormat="1" x14ac:dyDescent="0.25">
      <c r="A58" s="77">
        <v>10</v>
      </c>
      <c r="B58" s="77">
        <v>7</v>
      </c>
      <c r="C58" s="77">
        <v>5.13</v>
      </c>
      <c r="D58" s="2">
        <f t="shared" si="0"/>
        <v>-0.20000000000000018</v>
      </c>
      <c r="E58" s="2">
        <f t="shared" si="1"/>
        <v>-7.8859999999999983</v>
      </c>
      <c r="F58" s="2">
        <f t="shared" si="2"/>
        <v>1.577200000000001</v>
      </c>
      <c r="G58" s="2">
        <f t="shared" si="3"/>
        <v>4.000000000000007E-2</v>
      </c>
      <c r="H58" s="2">
        <f t="shared" si="4"/>
        <v>62.188995999999975</v>
      </c>
    </row>
    <row r="59" spans="1:8" s="2" customFormat="1" x14ac:dyDescent="0.25">
      <c r="A59" s="76">
        <v>11</v>
      </c>
      <c r="B59" s="77">
        <v>2</v>
      </c>
      <c r="C59" s="77">
        <v>5.76</v>
      </c>
      <c r="D59" s="2">
        <f t="shared" si="0"/>
        <v>-5.2</v>
      </c>
      <c r="E59" s="2">
        <f t="shared" si="1"/>
        <v>-7.2559999999999985</v>
      </c>
      <c r="F59" s="2">
        <f t="shared" si="2"/>
        <v>37.731199999999994</v>
      </c>
      <c r="G59" s="2">
        <f t="shared" si="3"/>
        <v>27.040000000000003</v>
      </c>
      <c r="H59" s="2">
        <f t="shared" si="4"/>
        <v>52.649535999999976</v>
      </c>
    </row>
    <row r="60" spans="1:8" s="2" customFormat="1" x14ac:dyDescent="0.25">
      <c r="A60" s="77">
        <v>12</v>
      </c>
      <c r="B60" s="77">
        <v>13</v>
      </c>
      <c r="C60" s="77">
        <v>14.4</v>
      </c>
      <c r="D60" s="2">
        <f t="shared" si="0"/>
        <v>5.8</v>
      </c>
      <c r="E60" s="2">
        <f t="shared" si="1"/>
        <v>1.3840000000000021</v>
      </c>
      <c r="F60" s="2">
        <f t="shared" si="2"/>
        <v>8.0272000000000112</v>
      </c>
      <c r="G60" s="2">
        <f t="shared" si="3"/>
        <v>33.64</v>
      </c>
      <c r="H60" s="2">
        <f t="shared" si="4"/>
        <v>1.9154560000000058</v>
      </c>
    </row>
    <row r="61" spans="1:8" s="2" customFormat="1" x14ac:dyDescent="0.25">
      <c r="A61" s="76">
        <v>13</v>
      </c>
      <c r="B61" s="77">
        <v>9</v>
      </c>
      <c r="C61" s="77">
        <v>1.87</v>
      </c>
      <c r="D61" s="2">
        <f t="shared" si="0"/>
        <v>1.7999999999999998</v>
      </c>
      <c r="E61" s="2">
        <f t="shared" si="1"/>
        <v>-11.145999999999997</v>
      </c>
      <c r="F61" s="2">
        <f t="shared" si="2"/>
        <v>-20.062799999999992</v>
      </c>
      <c r="G61" s="2">
        <f t="shared" si="3"/>
        <v>3.2399999999999993</v>
      </c>
      <c r="H61" s="2">
        <f t="shared" si="4"/>
        <v>124.23331599999995</v>
      </c>
    </row>
    <row r="62" spans="1:8" s="2" customFormat="1" x14ac:dyDescent="0.25">
      <c r="A62" s="77">
        <v>14</v>
      </c>
      <c r="B62" s="79">
        <v>9</v>
      </c>
      <c r="C62" s="79">
        <v>1</v>
      </c>
      <c r="D62" s="2">
        <f t="shared" si="0"/>
        <v>1.7999999999999998</v>
      </c>
      <c r="E62" s="2">
        <f t="shared" si="1"/>
        <v>-12.015999999999998</v>
      </c>
      <c r="F62" s="2">
        <f t="shared" si="2"/>
        <v>-21.628799999999995</v>
      </c>
      <c r="G62" s="2">
        <f t="shared" si="3"/>
        <v>3.2399999999999993</v>
      </c>
      <c r="H62" s="2">
        <f t="shared" si="4"/>
        <v>144.38425599999997</v>
      </c>
    </row>
    <row r="63" spans="1:8" s="2" customFormat="1" x14ac:dyDescent="0.25">
      <c r="A63" s="80">
        <v>15</v>
      </c>
      <c r="B63" s="81">
        <v>10</v>
      </c>
      <c r="C63" s="81">
        <v>3.72</v>
      </c>
      <c r="D63" s="32">
        <f t="shared" si="0"/>
        <v>2.8</v>
      </c>
      <c r="E63" s="32">
        <f t="shared" si="1"/>
        <v>-9.2959999999999976</v>
      </c>
      <c r="F63" s="32">
        <f t="shared" si="2"/>
        <v>-26.028799999999993</v>
      </c>
      <c r="G63" s="32">
        <f t="shared" si="3"/>
        <v>7.839999999999999</v>
      </c>
      <c r="H63" s="2">
        <f t="shared" si="4"/>
        <v>86.415615999999957</v>
      </c>
    </row>
    <row r="64" spans="1:8" s="2" customFormat="1" x14ac:dyDescent="0.25">
      <c r="A64" s="82" t="s">
        <v>151</v>
      </c>
      <c r="B64" s="83">
        <f t="shared" ref="B64:H64" si="5">SUM(B49:B63)</f>
        <v>108</v>
      </c>
      <c r="C64" s="83">
        <f t="shared" si="5"/>
        <v>195.23999999999998</v>
      </c>
      <c r="D64" s="84">
        <f t="shared" si="5"/>
        <v>-3.5527136788005009E-15</v>
      </c>
      <c r="E64" s="84">
        <f t="shared" si="5"/>
        <v>3.3750779948604759E-14</v>
      </c>
      <c r="F64" s="84">
        <f t="shared" si="5"/>
        <v>-269.71799999999996</v>
      </c>
      <c r="G64" s="84">
        <f t="shared" si="5"/>
        <v>298.39999999999998</v>
      </c>
      <c r="H64" s="84">
        <f t="shared" si="5"/>
        <v>1485.2471600000003</v>
      </c>
    </row>
    <row r="65" spans="1:2" s="2" customFormat="1" x14ac:dyDescent="0.25">
      <c r="A65" s="28"/>
    </row>
    <row r="66" spans="1:2" s="2" customFormat="1" x14ac:dyDescent="0.25">
      <c r="A66" s="28" t="s">
        <v>196</v>
      </c>
      <c r="B66" s="2">
        <f>B64/A63</f>
        <v>7.2</v>
      </c>
    </row>
    <row r="67" spans="1:2" s="2" customFormat="1" x14ac:dyDescent="0.25">
      <c r="A67" s="28" t="s">
        <v>197</v>
      </c>
      <c r="B67" s="2">
        <f>C64/A63</f>
        <v>13.015999999999998</v>
      </c>
    </row>
    <row r="68" spans="1:2" s="2" customFormat="1" x14ac:dyDescent="0.25">
      <c r="A68" s="28"/>
    </row>
    <row r="69" spans="1:2" s="2" customFormat="1" x14ac:dyDescent="0.25">
      <c r="A69" s="28" t="s">
        <v>198</v>
      </c>
      <c r="B69" s="2">
        <f>F64/SQRT(G64*H64)</f>
        <v>-0.40514562728151615</v>
      </c>
    </row>
    <row r="70" spans="1:2" s="2" customFormat="1" x14ac:dyDescent="0.25">
      <c r="A70" s="28"/>
    </row>
    <row r="71" spans="1:2" s="2" customFormat="1" x14ac:dyDescent="0.25">
      <c r="A71" s="85" t="s">
        <v>199</v>
      </c>
      <c r="B71" s="2">
        <f>0.95*B67</f>
        <v>12.365199999999998</v>
      </c>
    </row>
    <row r="72" spans="1:2" s="2" customFormat="1" x14ac:dyDescent="0.25">
      <c r="A72" s="28" t="s">
        <v>200</v>
      </c>
      <c r="B72" s="2">
        <f>0.95^2*H64</f>
        <v>1340.4355619000003</v>
      </c>
    </row>
    <row r="73" spans="1:2" s="2" customFormat="1" x14ac:dyDescent="0.25">
      <c r="A73" s="28"/>
    </row>
    <row r="74" spans="1:2" s="2" customFormat="1" x14ac:dyDescent="0.25">
      <c r="A74" s="28"/>
    </row>
    <row r="75" spans="1:2" s="2" customFormat="1" x14ac:dyDescent="0.25">
      <c r="A75" s="28"/>
    </row>
    <row r="76" spans="1:2" s="2" customFormat="1" x14ac:dyDescent="0.25">
      <c r="A76" s="28"/>
    </row>
    <row r="77" spans="1:2" s="2" customFormat="1" x14ac:dyDescent="0.25">
      <c r="A77" s="28"/>
    </row>
    <row r="78" spans="1:2" s="2" customFormat="1" x14ac:dyDescent="0.25">
      <c r="A78" s="28"/>
    </row>
    <row r="79" spans="1:2" s="2" customFormat="1" x14ac:dyDescent="0.25"/>
    <row r="80" spans="1:2" s="2" customFormat="1" x14ac:dyDescent="0.25"/>
    <row r="81" spans="1:4" s="2" customFormat="1" x14ac:dyDescent="0.25"/>
    <row r="82" spans="1:4" s="2" customFormat="1" x14ac:dyDescent="0.25"/>
    <row r="83" spans="1:4" s="2" customFormat="1" x14ac:dyDescent="0.25"/>
    <row r="84" spans="1:4" s="2" customFormat="1" x14ac:dyDescent="0.25">
      <c r="A84" s="71"/>
      <c r="C84" s="28"/>
      <c r="D84" s="28"/>
    </row>
    <row r="85" spans="1:4" s="2" customFormat="1" x14ac:dyDescent="0.25">
      <c r="A85" s="71"/>
      <c r="C85" s="28"/>
      <c r="D85" s="28"/>
    </row>
    <row r="86" spans="1:4" s="2" customFormat="1" x14ac:dyDescent="0.25">
      <c r="A86" s="71"/>
      <c r="C86" s="28"/>
      <c r="D86" s="28"/>
    </row>
    <row r="87" spans="1:4" s="2" customFormat="1" x14ac:dyDescent="0.25">
      <c r="C87" s="28"/>
      <c r="D87" s="28"/>
    </row>
    <row r="88" spans="1:4" s="2" customFormat="1" x14ac:dyDescent="0.25">
      <c r="C88" s="28"/>
    </row>
    <row r="89" spans="1:4" s="2" customFormat="1" x14ac:dyDescent="0.25"/>
    <row r="90" spans="1:4" s="2" customFormat="1" x14ac:dyDescent="0.25"/>
    <row r="91" spans="1:4" s="2" customFormat="1" x14ac:dyDescent="0.25"/>
    <row r="92" spans="1:4" s="2" customFormat="1" x14ac:dyDescent="0.25"/>
    <row r="93" spans="1:4" s="2" customFormat="1" x14ac:dyDescent="0.25">
      <c r="B93" s="28"/>
    </row>
    <row r="94" spans="1:4" s="2" customFormat="1" x14ac:dyDescent="0.25"/>
    <row r="95" spans="1:4" s="2" customFormat="1" x14ac:dyDescent="0.25"/>
    <row r="96" spans="1:4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XFD1048576"/>
    </sheetView>
  </sheetViews>
  <sheetFormatPr defaultRowHeight="15" x14ac:dyDescent="0.25"/>
  <cols>
    <col min="1" max="1" width="17.85546875" style="2" customWidth="1"/>
    <col min="2" max="8" width="9.140625" style="2"/>
    <col min="9" max="9" width="12.7109375" style="2" bestFit="1" customWidth="1"/>
    <col min="10" max="256" width="9.140625" style="2"/>
    <col min="257" max="257" width="17.85546875" style="2" customWidth="1"/>
    <col min="258" max="264" width="9.140625" style="2"/>
    <col min="265" max="265" width="12.7109375" style="2" bestFit="1" customWidth="1"/>
    <col min="266" max="512" width="9.140625" style="2"/>
    <col min="513" max="513" width="17.85546875" style="2" customWidth="1"/>
    <col min="514" max="520" width="9.140625" style="2"/>
    <col min="521" max="521" width="12.7109375" style="2" bestFit="1" customWidth="1"/>
    <col min="522" max="768" width="9.140625" style="2"/>
    <col min="769" max="769" width="17.85546875" style="2" customWidth="1"/>
    <col min="770" max="776" width="9.140625" style="2"/>
    <col min="777" max="777" width="12.7109375" style="2" bestFit="1" customWidth="1"/>
    <col min="778" max="1024" width="9.140625" style="2"/>
    <col min="1025" max="1025" width="17.85546875" style="2" customWidth="1"/>
    <col min="1026" max="1032" width="9.140625" style="2"/>
    <col min="1033" max="1033" width="12.7109375" style="2" bestFit="1" customWidth="1"/>
    <col min="1034" max="1280" width="9.140625" style="2"/>
    <col min="1281" max="1281" width="17.85546875" style="2" customWidth="1"/>
    <col min="1282" max="1288" width="9.140625" style="2"/>
    <col min="1289" max="1289" width="12.7109375" style="2" bestFit="1" customWidth="1"/>
    <col min="1290" max="1536" width="9.140625" style="2"/>
    <col min="1537" max="1537" width="17.85546875" style="2" customWidth="1"/>
    <col min="1538" max="1544" width="9.140625" style="2"/>
    <col min="1545" max="1545" width="12.7109375" style="2" bestFit="1" customWidth="1"/>
    <col min="1546" max="1792" width="9.140625" style="2"/>
    <col min="1793" max="1793" width="17.85546875" style="2" customWidth="1"/>
    <col min="1794" max="1800" width="9.140625" style="2"/>
    <col min="1801" max="1801" width="12.7109375" style="2" bestFit="1" customWidth="1"/>
    <col min="1802" max="2048" width="9.140625" style="2"/>
    <col min="2049" max="2049" width="17.85546875" style="2" customWidth="1"/>
    <col min="2050" max="2056" width="9.140625" style="2"/>
    <col min="2057" max="2057" width="12.7109375" style="2" bestFit="1" customWidth="1"/>
    <col min="2058" max="2304" width="9.140625" style="2"/>
    <col min="2305" max="2305" width="17.85546875" style="2" customWidth="1"/>
    <col min="2306" max="2312" width="9.140625" style="2"/>
    <col min="2313" max="2313" width="12.7109375" style="2" bestFit="1" customWidth="1"/>
    <col min="2314" max="2560" width="9.140625" style="2"/>
    <col min="2561" max="2561" width="17.85546875" style="2" customWidth="1"/>
    <col min="2562" max="2568" width="9.140625" style="2"/>
    <col min="2569" max="2569" width="12.7109375" style="2" bestFit="1" customWidth="1"/>
    <col min="2570" max="2816" width="9.140625" style="2"/>
    <col min="2817" max="2817" width="17.85546875" style="2" customWidth="1"/>
    <col min="2818" max="2824" width="9.140625" style="2"/>
    <col min="2825" max="2825" width="12.7109375" style="2" bestFit="1" customWidth="1"/>
    <col min="2826" max="3072" width="9.140625" style="2"/>
    <col min="3073" max="3073" width="17.85546875" style="2" customWidth="1"/>
    <col min="3074" max="3080" width="9.140625" style="2"/>
    <col min="3081" max="3081" width="12.7109375" style="2" bestFit="1" customWidth="1"/>
    <col min="3082" max="3328" width="9.140625" style="2"/>
    <col min="3329" max="3329" width="17.85546875" style="2" customWidth="1"/>
    <col min="3330" max="3336" width="9.140625" style="2"/>
    <col min="3337" max="3337" width="12.7109375" style="2" bestFit="1" customWidth="1"/>
    <col min="3338" max="3584" width="9.140625" style="2"/>
    <col min="3585" max="3585" width="17.85546875" style="2" customWidth="1"/>
    <col min="3586" max="3592" width="9.140625" style="2"/>
    <col min="3593" max="3593" width="12.7109375" style="2" bestFit="1" customWidth="1"/>
    <col min="3594" max="3840" width="9.140625" style="2"/>
    <col min="3841" max="3841" width="17.85546875" style="2" customWidth="1"/>
    <col min="3842" max="3848" width="9.140625" style="2"/>
    <col min="3849" max="3849" width="12.7109375" style="2" bestFit="1" customWidth="1"/>
    <col min="3850" max="4096" width="9.140625" style="2"/>
    <col min="4097" max="4097" width="17.85546875" style="2" customWidth="1"/>
    <col min="4098" max="4104" width="9.140625" style="2"/>
    <col min="4105" max="4105" width="12.7109375" style="2" bestFit="1" customWidth="1"/>
    <col min="4106" max="4352" width="9.140625" style="2"/>
    <col min="4353" max="4353" width="17.85546875" style="2" customWidth="1"/>
    <col min="4354" max="4360" width="9.140625" style="2"/>
    <col min="4361" max="4361" width="12.7109375" style="2" bestFit="1" customWidth="1"/>
    <col min="4362" max="4608" width="9.140625" style="2"/>
    <col min="4609" max="4609" width="17.85546875" style="2" customWidth="1"/>
    <col min="4610" max="4616" width="9.140625" style="2"/>
    <col min="4617" max="4617" width="12.7109375" style="2" bestFit="1" customWidth="1"/>
    <col min="4618" max="4864" width="9.140625" style="2"/>
    <col min="4865" max="4865" width="17.85546875" style="2" customWidth="1"/>
    <col min="4866" max="4872" width="9.140625" style="2"/>
    <col min="4873" max="4873" width="12.7109375" style="2" bestFit="1" customWidth="1"/>
    <col min="4874" max="5120" width="9.140625" style="2"/>
    <col min="5121" max="5121" width="17.85546875" style="2" customWidth="1"/>
    <col min="5122" max="5128" width="9.140625" style="2"/>
    <col min="5129" max="5129" width="12.7109375" style="2" bestFit="1" customWidth="1"/>
    <col min="5130" max="5376" width="9.140625" style="2"/>
    <col min="5377" max="5377" width="17.85546875" style="2" customWidth="1"/>
    <col min="5378" max="5384" width="9.140625" style="2"/>
    <col min="5385" max="5385" width="12.7109375" style="2" bestFit="1" customWidth="1"/>
    <col min="5386" max="5632" width="9.140625" style="2"/>
    <col min="5633" max="5633" width="17.85546875" style="2" customWidth="1"/>
    <col min="5634" max="5640" width="9.140625" style="2"/>
    <col min="5641" max="5641" width="12.7109375" style="2" bestFit="1" customWidth="1"/>
    <col min="5642" max="5888" width="9.140625" style="2"/>
    <col min="5889" max="5889" width="17.85546875" style="2" customWidth="1"/>
    <col min="5890" max="5896" width="9.140625" style="2"/>
    <col min="5897" max="5897" width="12.7109375" style="2" bestFit="1" customWidth="1"/>
    <col min="5898" max="6144" width="9.140625" style="2"/>
    <col min="6145" max="6145" width="17.85546875" style="2" customWidth="1"/>
    <col min="6146" max="6152" width="9.140625" style="2"/>
    <col min="6153" max="6153" width="12.7109375" style="2" bestFit="1" customWidth="1"/>
    <col min="6154" max="6400" width="9.140625" style="2"/>
    <col min="6401" max="6401" width="17.85546875" style="2" customWidth="1"/>
    <col min="6402" max="6408" width="9.140625" style="2"/>
    <col min="6409" max="6409" width="12.7109375" style="2" bestFit="1" customWidth="1"/>
    <col min="6410" max="6656" width="9.140625" style="2"/>
    <col min="6657" max="6657" width="17.85546875" style="2" customWidth="1"/>
    <col min="6658" max="6664" width="9.140625" style="2"/>
    <col min="6665" max="6665" width="12.7109375" style="2" bestFit="1" customWidth="1"/>
    <col min="6666" max="6912" width="9.140625" style="2"/>
    <col min="6913" max="6913" width="17.85546875" style="2" customWidth="1"/>
    <col min="6914" max="6920" width="9.140625" style="2"/>
    <col min="6921" max="6921" width="12.7109375" style="2" bestFit="1" customWidth="1"/>
    <col min="6922" max="7168" width="9.140625" style="2"/>
    <col min="7169" max="7169" width="17.85546875" style="2" customWidth="1"/>
    <col min="7170" max="7176" width="9.140625" style="2"/>
    <col min="7177" max="7177" width="12.7109375" style="2" bestFit="1" customWidth="1"/>
    <col min="7178" max="7424" width="9.140625" style="2"/>
    <col min="7425" max="7425" width="17.85546875" style="2" customWidth="1"/>
    <col min="7426" max="7432" width="9.140625" style="2"/>
    <col min="7433" max="7433" width="12.7109375" style="2" bestFit="1" customWidth="1"/>
    <col min="7434" max="7680" width="9.140625" style="2"/>
    <col min="7681" max="7681" width="17.85546875" style="2" customWidth="1"/>
    <col min="7682" max="7688" width="9.140625" style="2"/>
    <col min="7689" max="7689" width="12.7109375" style="2" bestFit="1" customWidth="1"/>
    <col min="7690" max="7936" width="9.140625" style="2"/>
    <col min="7937" max="7937" width="17.85546875" style="2" customWidth="1"/>
    <col min="7938" max="7944" width="9.140625" style="2"/>
    <col min="7945" max="7945" width="12.7109375" style="2" bestFit="1" customWidth="1"/>
    <col min="7946" max="8192" width="9.140625" style="2"/>
    <col min="8193" max="8193" width="17.85546875" style="2" customWidth="1"/>
    <col min="8194" max="8200" width="9.140625" style="2"/>
    <col min="8201" max="8201" width="12.7109375" style="2" bestFit="1" customWidth="1"/>
    <col min="8202" max="8448" width="9.140625" style="2"/>
    <col min="8449" max="8449" width="17.85546875" style="2" customWidth="1"/>
    <col min="8450" max="8456" width="9.140625" style="2"/>
    <col min="8457" max="8457" width="12.7109375" style="2" bestFit="1" customWidth="1"/>
    <col min="8458" max="8704" width="9.140625" style="2"/>
    <col min="8705" max="8705" width="17.85546875" style="2" customWidth="1"/>
    <col min="8706" max="8712" width="9.140625" style="2"/>
    <col min="8713" max="8713" width="12.7109375" style="2" bestFit="1" customWidth="1"/>
    <col min="8714" max="8960" width="9.140625" style="2"/>
    <col min="8961" max="8961" width="17.85546875" style="2" customWidth="1"/>
    <col min="8962" max="8968" width="9.140625" style="2"/>
    <col min="8969" max="8969" width="12.7109375" style="2" bestFit="1" customWidth="1"/>
    <col min="8970" max="9216" width="9.140625" style="2"/>
    <col min="9217" max="9217" width="17.85546875" style="2" customWidth="1"/>
    <col min="9218" max="9224" width="9.140625" style="2"/>
    <col min="9225" max="9225" width="12.7109375" style="2" bestFit="1" customWidth="1"/>
    <col min="9226" max="9472" width="9.140625" style="2"/>
    <col min="9473" max="9473" width="17.85546875" style="2" customWidth="1"/>
    <col min="9474" max="9480" width="9.140625" style="2"/>
    <col min="9481" max="9481" width="12.7109375" style="2" bestFit="1" customWidth="1"/>
    <col min="9482" max="9728" width="9.140625" style="2"/>
    <col min="9729" max="9729" width="17.85546875" style="2" customWidth="1"/>
    <col min="9730" max="9736" width="9.140625" style="2"/>
    <col min="9737" max="9737" width="12.7109375" style="2" bestFit="1" customWidth="1"/>
    <col min="9738" max="9984" width="9.140625" style="2"/>
    <col min="9985" max="9985" width="17.85546875" style="2" customWidth="1"/>
    <col min="9986" max="9992" width="9.140625" style="2"/>
    <col min="9993" max="9993" width="12.7109375" style="2" bestFit="1" customWidth="1"/>
    <col min="9994" max="10240" width="9.140625" style="2"/>
    <col min="10241" max="10241" width="17.85546875" style="2" customWidth="1"/>
    <col min="10242" max="10248" width="9.140625" style="2"/>
    <col min="10249" max="10249" width="12.7109375" style="2" bestFit="1" customWidth="1"/>
    <col min="10250" max="10496" width="9.140625" style="2"/>
    <col min="10497" max="10497" width="17.85546875" style="2" customWidth="1"/>
    <col min="10498" max="10504" width="9.140625" style="2"/>
    <col min="10505" max="10505" width="12.7109375" style="2" bestFit="1" customWidth="1"/>
    <col min="10506" max="10752" width="9.140625" style="2"/>
    <col min="10753" max="10753" width="17.85546875" style="2" customWidth="1"/>
    <col min="10754" max="10760" width="9.140625" style="2"/>
    <col min="10761" max="10761" width="12.7109375" style="2" bestFit="1" customWidth="1"/>
    <col min="10762" max="11008" width="9.140625" style="2"/>
    <col min="11009" max="11009" width="17.85546875" style="2" customWidth="1"/>
    <col min="11010" max="11016" width="9.140625" style="2"/>
    <col min="11017" max="11017" width="12.7109375" style="2" bestFit="1" customWidth="1"/>
    <col min="11018" max="11264" width="9.140625" style="2"/>
    <col min="11265" max="11265" width="17.85546875" style="2" customWidth="1"/>
    <col min="11266" max="11272" width="9.140625" style="2"/>
    <col min="11273" max="11273" width="12.7109375" style="2" bestFit="1" customWidth="1"/>
    <col min="11274" max="11520" width="9.140625" style="2"/>
    <col min="11521" max="11521" width="17.85546875" style="2" customWidth="1"/>
    <col min="11522" max="11528" width="9.140625" style="2"/>
    <col min="11529" max="11529" width="12.7109375" style="2" bestFit="1" customWidth="1"/>
    <col min="11530" max="11776" width="9.140625" style="2"/>
    <col min="11777" max="11777" width="17.85546875" style="2" customWidth="1"/>
    <col min="11778" max="11784" width="9.140625" style="2"/>
    <col min="11785" max="11785" width="12.7109375" style="2" bestFit="1" customWidth="1"/>
    <col min="11786" max="12032" width="9.140625" style="2"/>
    <col min="12033" max="12033" width="17.85546875" style="2" customWidth="1"/>
    <col min="12034" max="12040" width="9.140625" style="2"/>
    <col min="12041" max="12041" width="12.7109375" style="2" bestFit="1" customWidth="1"/>
    <col min="12042" max="12288" width="9.140625" style="2"/>
    <col min="12289" max="12289" width="17.85546875" style="2" customWidth="1"/>
    <col min="12290" max="12296" width="9.140625" style="2"/>
    <col min="12297" max="12297" width="12.7109375" style="2" bestFit="1" customWidth="1"/>
    <col min="12298" max="12544" width="9.140625" style="2"/>
    <col min="12545" max="12545" width="17.85546875" style="2" customWidth="1"/>
    <col min="12546" max="12552" width="9.140625" style="2"/>
    <col min="12553" max="12553" width="12.7109375" style="2" bestFit="1" customWidth="1"/>
    <col min="12554" max="12800" width="9.140625" style="2"/>
    <col min="12801" max="12801" width="17.85546875" style="2" customWidth="1"/>
    <col min="12802" max="12808" width="9.140625" style="2"/>
    <col min="12809" max="12809" width="12.7109375" style="2" bestFit="1" customWidth="1"/>
    <col min="12810" max="13056" width="9.140625" style="2"/>
    <col min="13057" max="13057" width="17.85546875" style="2" customWidth="1"/>
    <col min="13058" max="13064" width="9.140625" style="2"/>
    <col min="13065" max="13065" width="12.7109375" style="2" bestFit="1" customWidth="1"/>
    <col min="13066" max="13312" width="9.140625" style="2"/>
    <col min="13313" max="13313" width="17.85546875" style="2" customWidth="1"/>
    <col min="13314" max="13320" width="9.140625" style="2"/>
    <col min="13321" max="13321" width="12.7109375" style="2" bestFit="1" customWidth="1"/>
    <col min="13322" max="13568" width="9.140625" style="2"/>
    <col min="13569" max="13569" width="17.85546875" style="2" customWidth="1"/>
    <col min="13570" max="13576" width="9.140625" style="2"/>
    <col min="13577" max="13577" width="12.7109375" style="2" bestFit="1" customWidth="1"/>
    <col min="13578" max="13824" width="9.140625" style="2"/>
    <col min="13825" max="13825" width="17.85546875" style="2" customWidth="1"/>
    <col min="13826" max="13832" width="9.140625" style="2"/>
    <col min="13833" max="13833" width="12.7109375" style="2" bestFit="1" customWidth="1"/>
    <col min="13834" max="14080" width="9.140625" style="2"/>
    <col min="14081" max="14081" width="17.85546875" style="2" customWidth="1"/>
    <col min="14082" max="14088" width="9.140625" style="2"/>
    <col min="14089" max="14089" width="12.7109375" style="2" bestFit="1" customWidth="1"/>
    <col min="14090" max="14336" width="9.140625" style="2"/>
    <col min="14337" max="14337" width="17.85546875" style="2" customWidth="1"/>
    <col min="14338" max="14344" width="9.140625" style="2"/>
    <col min="14345" max="14345" width="12.7109375" style="2" bestFit="1" customWidth="1"/>
    <col min="14346" max="14592" width="9.140625" style="2"/>
    <col min="14593" max="14593" width="17.85546875" style="2" customWidth="1"/>
    <col min="14594" max="14600" width="9.140625" style="2"/>
    <col min="14601" max="14601" width="12.7109375" style="2" bestFit="1" customWidth="1"/>
    <col min="14602" max="14848" width="9.140625" style="2"/>
    <col min="14849" max="14849" width="17.85546875" style="2" customWidth="1"/>
    <col min="14850" max="14856" width="9.140625" style="2"/>
    <col min="14857" max="14857" width="12.7109375" style="2" bestFit="1" customWidth="1"/>
    <col min="14858" max="15104" width="9.140625" style="2"/>
    <col min="15105" max="15105" width="17.85546875" style="2" customWidth="1"/>
    <col min="15106" max="15112" width="9.140625" style="2"/>
    <col min="15113" max="15113" width="12.7109375" style="2" bestFit="1" customWidth="1"/>
    <col min="15114" max="15360" width="9.140625" style="2"/>
    <col min="15361" max="15361" width="17.85546875" style="2" customWidth="1"/>
    <col min="15362" max="15368" width="9.140625" style="2"/>
    <col min="15369" max="15369" width="12.7109375" style="2" bestFit="1" customWidth="1"/>
    <col min="15370" max="15616" width="9.140625" style="2"/>
    <col min="15617" max="15617" width="17.85546875" style="2" customWidth="1"/>
    <col min="15618" max="15624" width="9.140625" style="2"/>
    <col min="15625" max="15625" width="12.7109375" style="2" bestFit="1" customWidth="1"/>
    <col min="15626" max="15872" width="9.140625" style="2"/>
    <col min="15873" max="15873" width="17.85546875" style="2" customWidth="1"/>
    <col min="15874" max="15880" width="9.140625" style="2"/>
    <col min="15881" max="15881" width="12.7109375" style="2" bestFit="1" customWidth="1"/>
    <col min="15882" max="16128" width="9.140625" style="2"/>
    <col min="16129" max="16129" width="17.85546875" style="2" customWidth="1"/>
    <col min="16130" max="16136" width="9.140625" style="2"/>
    <col min="16137" max="16137" width="12.7109375" style="2" bestFit="1" customWidth="1"/>
    <col min="16138" max="16384" width="9.140625" style="2"/>
  </cols>
  <sheetData>
    <row r="1" spans="1:9" x14ac:dyDescent="0.25">
      <c r="A1" s="1" t="s">
        <v>23</v>
      </c>
      <c r="B1" s="1"/>
      <c r="C1" s="1"/>
      <c r="D1" s="1"/>
      <c r="E1" s="1"/>
      <c r="F1" s="1"/>
    </row>
    <row r="2" spans="1:9" x14ac:dyDescent="0.25">
      <c r="A2" s="1" t="s">
        <v>24</v>
      </c>
      <c r="B2" s="1"/>
      <c r="C2" s="1"/>
      <c r="D2" s="1"/>
      <c r="E2" s="1"/>
      <c r="F2" s="1"/>
    </row>
    <row r="3" spans="1:9" x14ac:dyDescent="0.25">
      <c r="A3" s="1"/>
      <c r="B3" s="1"/>
      <c r="C3" s="1"/>
      <c r="D3" s="1"/>
      <c r="E3" s="1"/>
      <c r="F3" s="1"/>
    </row>
    <row r="4" spans="1:9" x14ac:dyDescent="0.25">
      <c r="A4" s="13"/>
      <c r="B4" s="13" t="s">
        <v>25</v>
      </c>
      <c r="C4" s="1" t="s">
        <v>26</v>
      </c>
      <c r="D4" s="1"/>
      <c r="E4" s="1"/>
      <c r="F4" s="1"/>
    </row>
    <row r="5" spans="1:9" x14ac:dyDescent="0.25">
      <c r="A5" s="14" t="s">
        <v>27</v>
      </c>
      <c r="B5" s="1">
        <v>9</v>
      </c>
      <c r="C5" s="1">
        <v>3</v>
      </c>
      <c r="D5" s="1">
        <f>SUM(B5:C5)</f>
        <v>12</v>
      </c>
      <c r="E5" s="1"/>
      <c r="F5" s="1"/>
    </row>
    <row r="6" spans="1:9" x14ac:dyDescent="0.25">
      <c r="A6" s="1" t="s">
        <v>28</v>
      </c>
      <c r="B6" s="1">
        <v>15</v>
      </c>
      <c r="C6" s="1">
        <v>6</v>
      </c>
      <c r="D6" s="1">
        <f>SUM(B6:C6)</f>
        <v>21</v>
      </c>
      <c r="E6" s="1"/>
      <c r="F6" s="1"/>
    </row>
    <row r="7" spans="1:9" x14ac:dyDescent="0.25">
      <c r="A7" s="15"/>
      <c r="B7" s="1">
        <f>SUM(B5:B6)</f>
        <v>24</v>
      </c>
      <c r="C7" s="1">
        <f>SUM(C5:C6)</f>
        <v>9</v>
      </c>
      <c r="D7" s="1">
        <f>SUM(D5:D6)</f>
        <v>33</v>
      </c>
      <c r="E7" s="1"/>
      <c r="F7" s="1"/>
    </row>
    <row r="8" spans="1:9" x14ac:dyDescent="0.25">
      <c r="A8" s="1"/>
      <c r="B8" s="1"/>
      <c r="C8" s="1"/>
      <c r="D8" s="1"/>
      <c r="E8" s="1"/>
      <c r="F8" s="1"/>
    </row>
    <row r="9" spans="1:9" x14ac:dyDescent="0.25">
      <c r="A9" s="12" t="s">
        <v>29</v>
      </c>
      <c r="B9" s="1"/>
      <c r="C9" s="1"/>
      <c r="D9" s="1"/>
      <c r="E9" s="1"/>
      <c r="F9" s="1"/>
    </row>
    <row r="10" spans="1:9" x14ac:dyDescent="0.25">
      <c r="A10" s="12" t="s">
        <v>30</v>
      </c>
      <c r="B10" s="1"/>
      <c r="C10" s="1"/>
      <c r="D10" s="1"/>
      <c r="E10" s="1"/>
      <c r="F10" s="1"/>
    </row>
    <row r="11" spans="1:9" x14ac:dyDescent="0.25">
      <c r="A11" s="12" t="s">
        <v>31</v>
      </c>
      <c r="F11" s="1"/>
    </row>
    <row r="12" spans="1:9" x14ac:dyDescent="0.25">
      <c r="A12" s="7"/>
      <c r="F12" s="1"/>
    </row>
    <row r="13" spans="1:9" x14ac:dyDescent="0.25">
      <c r="F13" s="1"/>
    </row>
    <row r="14" spans="1:9" x14ac:dyDescent="0.25">
      <c r="A14" s="16" t="s">
        <v>32</v>
      </c>
      <c r="B14" s="7"/>
      <c r="F14" s="1"/>
    </row>
    <row r="15" spans="1:9" ht="26.25" x14ac:dyDescent="0.25">
      <c r="A15" s="17" t="s">
        <v>33</v>
      </c>
      <c r="B15" s="17"/>
      <c r="C15" s="18"/>
      <c r="D15" s="19"/>
      <c r="E15" s="19"/>
      <c r="F15" s="17"/>
      <c r="G15" s="20"/>
    </row>
    <row r="16" spans="1:9" x14ac:dyDescent="0.25">
      <c r="A16" s="21"/>
      <c r="B16" s="7"/>
      <c r="F16" s="7"/>
      <c r="I16" s="22"/>
    </row>
    <row r="17" spans="1:8" x14ac:dyDescent="0.25">
      <c r="A17" s="7"/>
      <c r="B17" s="7" t="str">
        <f>B4</f>
        <v>Influenzato</v>
      </c>
      <c r="C17" s="7" t="str">
        <f>C4</f>
        <v>Non Influenzato</v>
      </c>
      <c r="D17" s="7"/>
      <c r="F17" s="7"/>
    </row>
    <row r="18" spans="1:8" x14ac:dyDescent="0.25">
      <c r="A18" s="23" t="str">
        <f>A5</f>
        <v>Usa l'autobus</v>
      </c>
      <c r="B18" s="7">
        <f>B5/SUM(B5:C5)</f>
        <v>0.75</v>
      </c>
      <c r="C18" s="7">
        <f>C5/(B5+C5)</f>
        <v>0.25</v>
      </c>
      <c r="D18" s="7">
        <f>SUM(B18:C18)</f>
        <v>1</v>
      </c>
      <c r="F18" s="7"/>
    </row>
    <row r="19" spans="1:8" x14ac:dyDescent="0.25">
      <c r="A19" s="23" t="str">
        <f>A6</f>
        <v>Non usa l'autobus</v>
      </c>
      <c r="B19" s="7">
        <f>B6/SUM(B6:C6)</f>
        <v>0.7142857142857143</v>
      </c>
      <c r="C19" s="7">
        <f>C6/(B6+C6)</f>
        <v>0.2857142857142857</v>
      </c>
      <c r="D19" s="7">
        <f>SUM(B19:C19)</f>
        <v>1</v>
      </c>
      <c r="F19" s="7"/>
    </row>
    <row r="20" spans="1:8" x14ac:dyDescent="0.25">
      <c r="A20" s="24"/>
      <c r="B20" s="7"/>
      <c r="C20" s="7"/>
      <c r="D20" s="7"/>
      <c r="F20" s="1"/>
    </row>
    <row r="21" spans="1:8" x14ac:dyDescent="0.25">
      <c r="F21" s="1"/>
    </row>
    <row r="22" spans="1:8" x14ac:dyDescent="0.25">
      <c r="A22" s="16" t="s">
        <v>15</v>
      </c>
      <c r="F22" s="1"/>
    </row>
    <row r="23" spans="1:8" x14ac:dyDescent="0.25">
      <c r="A23" s="16" t="s">
        <v>34</v>
      </c>
      <c r="F23" s="1"/>
    </row>
    <row r="24" spans="1:8" x14ac:dyDescent="0.25">
      <c r="A24" s="16" t="s">
        <v>35</v>
      </c>
      <c r="F24" s="1"/>
    </row>
    <row r="25" spans="1:8" x14ac:dyDescent="0.25">
      <c r="F25" s="1"/>
    </row>
    <row r="26" spans="1:8" ht="15.75" x14ac:dyDescent="0.25">
      <c r="A26" s="25" t="s">
        <v>18</v>
      </c>
      <c r="G26" s="26"/>
      <c r="H26" s="26"/>
    </row>
    <row r="28" spans="1:8" ht="15.75" x14ac:dyDescent="0.25">
      <c r="A28" s="6" t="s">
        <v>36</v>
      </c>
      <c r="G28" s="26"/>
      <c r="H28" s="26"/>
    </row>
    <row r="30" spans="1:8" x14ac:dyDescent="0.25">
      <c r="A30" s="7"/>
      <c r="B30" s="7" t="str">
        <f>B17</f>
        <v>Influenzato</v>
      </c>
      <c r="C30" s="7" t="str">
        <f>C17</f>
        <v>Non Influenzato</v>
      </c>
      <c r="D30" s="7"/>
    </row>
    <row r="31" spans="1:8" x14ac:dyDescent="0.25">
      <c r="A31" s="23" t="str">
        <f>A18</f>
        <v>Usa l'autobus</v>
      </c>
      <c r="B31" s="7">
        <f>$D5*B$7/$D$7</f>
        <v>8.7272727272727266</v>
      </c>
      <c r="C31" s="7">
        <f>$D5*C$7/$D$7</f>
        <v>3.2727272727272729</v>
      </c>
      <c r="D31" s="7">
        <f>SUM(B31:C31)</f>
        <v>12</v>
      </c>
    </row>
    <row r="32" spans="1:8" x14ac:dyDescent="0.25">
      <c r="A32" s="23" t="str">
        <f>A19</f>
        <v>Non usa l'autobus</v>
      </c>
      <c r="B32" s="7">
        <f>$D6*B$7/$D$7</f>
        <v>15.272727272727273</v>
      </c>
      <c r="C32" s="7">
        <f>$D6*C$7/$D$7</f>
        <v>5.7272727272727275</v>
      </c>
      <c r="D32" s="7">
        <f>SUM(B32:C32)</f>
        <v>21</v>
      </c>
    </row>
    <row r="33" spans="1:4" x14ac:dyDescent="0.25">
      <c r="B33" s="2">
        <f>SUM(B31:B32)</f>
        <v>24</v>
      </c>
      <c r="C33" s="2">
        <f>SUM(C31:C32)</f>
        <v>9</v>
      </c>
      <c r="D33" s="2">
        <f>SUM(D31:D32)</f>
        <v>33</v>
      </c>
    </row>
    <row r="35" spans="1:4" x14ac:dyDescent="0.25">
      <c r="A35" s="7"/>
      <c r="B35" s="7" t="str">
        <f>B30</f>
        <v>Influenzato</v>
      </c>
      <c r="C35" s="7" t="str">
        <f>C30</f>
        <v>Non Influenzato</v>
      </c>
      <c r="D35" s="7"/>
    </row>
    <row r="36" spans="1:4" x14ac:dyDescent="0.25">
      <c r="A36" s="23" t="str">
        <f>A31</f>
        <v>Usa l'autobus</v>
      </c>
      <c r="B36" s="27">
        <f>(B5-B31)^2/B31</f>
        <v>8.5227272727273137E-3</v>
      </c>
      <c r="C36" s="27">
        <f>(C5-C31)^2/C31</f>
        <v>2.2727272727272759E-2</v>
      </c>
      <c r="D36" s="27">
        <f>SUM(B36:C36)</f>
        <v>3.1250000000000069E-2</v>
      </c>
    </row>
    <row r="37" spans="1:4" x14ac:dyDescent="0.25">
      <c r="A37" s="23" t="str">
        <f>A32</f>
        <v>Non usa l'autobus</v>
      </c>
      <c r="B37" s="27">
        <f>(B6-B32)^2/B32</f>
        <v>4.8701298701298926E-3</v>
      </c>
      <c r="C37" s="27">
        <f>(C6-C32)^2/C32</f>
        <v>1.2987012987012962E-2</v>
      </c>
      <c r="D37" s="27">
        <f>SUM(B37:C37)</f>
        <v>1.7857142857142856E-2</v>
      </c>
    </row>
    <row r="38" spans="1:4" ht="12.75" customHeight="1" x14ac:dyDescent="0.25">
      <c r="A38" s="24"/>
      <c r="B38" s="27">
        <f>SUM(B36:B37)</f>
        <v>1.3392857142857206E-2</v>
      </c>
      <c r="C38" s="27">
        <f>SUM(C36:C37)</f>
        <v>3.5714285714285719E-2</v>
      </c>
      <c r="D38" s="27">
        <f>SUM(D36:D37)</f>
        <v>4.9107142857142926E-2</v>
      </c>
    </row>
    <row r="40" spans="1:4" x14ac:dyDescent="0.25">
      <c r="A40" s="7"/>
    </row>
    <row r="41" spans="1:4" x14ac:dyDescent="0.25">
      <c r="A41" s="16" t="s">
        <v>37</v>
      </c>
      <c r="B41" s="28">
        <f>D38</f>
        <v>4.9107142857142926E-2</v>
      </c>
    </row>
    <row r="43" spans="1:4" x14ac:dyDescent="0.25">
      <c r="A43" s="2" t="s">
        <v>38</v>
      </c>
      <c r="B43" s="2">
        <f>SQRT(B41/D33)</f>
        <v>3.8575837490523006E-2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sqref="A1:XFD1048576"/>
    </sheetView>
  </sheetViews>
  <sheetFormatPr defaultRowHeight="15" x14ac:dyDescent="0.25"/>
  <cols>
    <col min="1" max="1" width="18.7109375" style="2" customWidth="1"/>
    <col min="2" max="2" width="6.5703125" style="2" customWidth="1"/>
    <col min="3" max="3" width="7.7109375" style="2" customWidth="1"/>
    <col min="4" max="5" width="6.5703125" style="2" customWidth="1"/>
    <col min="6" max="6" width="7.140625" style="2" customWidth="1"/>
    <col min="7" max="7" width="7" style="2" customWidth="1"/>
    <col min="8" max="8" width="11.5703125" style="2" customWidth="1"/>
    <col min="9" max="9" width="5.85546875" style="2" customWidth="1"/>
    <col min="10" max="10" width="14" style="2" customWidth="1"/>
    <col min="11" max="11" width="6" style="2" customWidth="1"/>
    <col min="12" max="12" width="5.5703125" style="2" customWidth="1"/>
    <col min="13" max="13" width="5.140625" style="2" customWidth="1"/>
    <col min="14" max="14" width="2" style="2" customWidth="1"/>
    <col min="15" max="15" width="5.42578125" style="2" customWidth="1"/>
    <col min="16" max="16" width="4.85546875" style="2" customWidth="1"/>
    <col min="17" max="17" width="1.85546875" style="2" customWidth="1"/>
    <col min="18" max="18" width="5.5703125" style="2" customWidth="1"/>
    <col min="19" max="19" width="4.7109375" style="2" customWidth="1"/>
    <col min="20" max="20" width="1.85546875" style="2" customWidth="1"/>
    <col min="21" max="21" width="5.7109375" style="2" customWidth="1"/>
    <col min="22" max="256" width="9.140625" style="2"/>
    <col min="257" max="257" width="18.7109375" style="2" customWidth="1"/>
    <col min="258" max="258" width="6.5703125" style="2" customWidth="1"/>
    <col min="259" max="259" width="7.7109375" style="2" customWidth="1"/>
    <col min="260" max="261" width="6.5703125" style="2" customWidth="1"/>
    <col min="262" max="262" width="7.140625" style="2" customWidth="1"/>
    <col min="263" max="263" width="7" style="2" customWidth="1"/>
    <col min="264" max="264" width="11.5703125" style="2" customWidth="1"/>
    <col min="265" max="265" width="5.85546875" style="2" customWidth="1"/>
    <col min="266" max="266" width="14" style="2" customWidth="1"/>
    <col min="267" max="267" width="6" style="2" customWidth="1"/>
    <col min="268" max="268" width="5.5703125" style="2" customWidth="1"/>
    <col min="269" max="269" width="5.140625" style="2" customWidth="1"/>
    <col min="270" max="270" width="2" style="2" customWidth="1"/>
    <col min="271" max="271" width="5.42578125" style="2" customWidth="1"/>
    <col min="272" max="272" width="4.85546875" style="2" customWidth="1"/>
    <col min="273" max="273" width="1.85546875" style="2" customWidth="1"/>
    <col min="274" max="274" width="5.5703125" style="2" customWidth="1"/>
    <col min="275" max="275" width="4.7109375" style="2" customWidth="1"/>
    <col min="276" max="276" width="1.85546875" style="2" customWidth="1"/>
    <col min="277" max="277" width="5.7109375" style="2" customWidth="1"/>
    <col min="278" max="512" width="9.140625" style="2"/>
    <col min="513" max="513" width="18.7109375" style="2" customWidth="1"/>
    <col min="514" max="514" width="6.5703125" style="2" customWidth="1"/>
    <col min="515" max="515" width="7.7109375" style="2" customWidth="1"/>
    <col min="516" max="517" width="6.5703125" style="2" customWidth="1"/>
    <col min="518" max="518" width="7.140625" style="2" customWidth="1"/>
    <col min="519" max="519" width="7" style="2" customWidth="1"/>
    <col min="520" max="520" width="11.5703125" style="2" customWidth="1"/>
    <col min="521" max="521" width="5.85546875" style="2" customWidth="1"/>
    <col min="522" max="522" width="14" style="2" customWidth="1"/>
    <col min="523" max="523" width="6" style="2" customWidth="1"/>
    <col min="524" max="524" width="5.5703125" style="2" customWidth="1"/>
    <col min="525" max="525" width="5.140625" style="2" customWidth="1"/>
    <col min="526" max="526" width="2" style="2" customWidth="1"/>
    <col min="527" max="527" width="5.42578125" style="2" customWidth="1"/>
    <col min="528" max="528" width="4.85546875" style="2" customWidth="1"/>
    <col min="529" max="529" width="1.85546875" style="2" customWidth="1"/>
    <col min="530" max="530" width="5.5703125" style="2" customWidth="1"/>
    <col min="531" max="531" width="4.7109375" style="2" customWidth="1"/>
    <col min="532" max="532" width="1.85546875" style="2" customWidth="1"/>
    <col min="533" max="533" width="5.7109375" style="2" customWidth="1"/>
    <col min="534" max="768" width="9.140625" style="2"/>
    <col min="769" max="769" width="18.7109375" style="2" customWidth="1"/>
    <col min="770" max="770" width="6.5703125" style="2" customWidth="1"/>
    <col min="771" max="771" width="7.7109375" style="2" customWidth="1"/>
    <col min="772" max="773" width="6.5703125" style="2" customWidth="1"/>
    <col min="774" max="774" width="7.140625" style="2" customWidth="1"/>
    <col min="775" max="775" width="7" style="2" customWidth="1"/>
    <col min="776" max="776" width="11.5703125" style="2" customWidth="1"/>
    <col min="777" max="777" width="5.85546875" style="2" customWidth="1"/>
    <col min="778" max="778" width="14" style="2" customWidth="1"/>
    <col min="779" max="779" width="6" style="2" customWidth="1"/>
    <col min="780" max="780" width="5.5703125" style="2" customWidth="1"/>
    <col min="781" max="781" width="5.140625" style="2" customWidth="1"/>
    <col min="782" max="782" width="2" style="2" customWidth="1"/>
    <col min="783" max="783" width="5.42578125" style="2" customWidth="1"/>
    <col min="784" max="784" width="4.85546875" style="2" customWidth="1"/>
    <col min="785" max="785" width="1.85546875" style="2" customWidth="1"/>
    <col min="786" max="786" width="5.5703125" style="2" customWidth="1"/>
    <col min="787" max="787" width="4.7109375" style="2" customWidth="1"/>
    <col min="788" max="788" width="1.85546875" style="2" customWidth="1"/>
    <col min="789" max="789" width="5.7109375" style="2" customWidth="1"/>
    <col min="790" max="1024" width="9.140625" style="2"/>
    <col min="1025" max="1025" width="18.7109375" style="2" customWidth="1"/>
    <col min="1026" max="1026" width="6.5703125" style="2" customWidth="1"/>
    <col min="1027" max="1027" width="7.7109375" style="2" customWidth="1"/>
    <col min="1028" max="1029" width="6.5703125" style="2" customWidth="1"/>
    <col min="1030" max="1030" width="7.140625" style="2" customWidth="1"/>
    <col min="1031" max="1031" width="7" style="2" customWidth="1"/>
    <col min="1032" max="1032" width="11.5703125" style="2" customWidth="1"/>
    <col min="1033" max="1033" width="5.85546875" style="2" customWidth="1"/>
    <col min="1034" max="1034" width="14" style="2" customWidth="1"/>
    <col min="1035" max="1035" width="6" style="2" customWidth="1"/>
    <col min="1036" max="1036" width="5.5703125" style="2" customWidth="1"/>
    <col min="1037" max="1037" width="5.140625" style="2" customWidth="1"/>
    <col min="1038" max="1038" width="2" style="2" customWidth="1"/>
    <col min="1039" max="1039" width="5.42578125" style="2" customWidth="1"/>
    <col min="1040" max="1040" width="4.85546875" style="2" customWidth="1"/>
    <col min="1041" max="1041" width="1.85546875" style="2" customWidth="1"/>
    <col min="1042" max="1042" width="5.5703125" style="2" customWidth="1"/>
    <col min="1043" max="1043" width="4.7109375" style="2" customWidth="1"/>
    <col min="1044" max="1044" width="1.85546875" style="2" customWidth="1"/>
    <col min="1045" max="1045" width="5.7109375" style="2" customWidth="1"/>
    <col min="1046" max="1280" width="9.140625" style="2"/>
    <col min="1281" max="1281" width="18.7109375" style="2" customWidth="1"/>
    <col min="1282" max="1282" width="6.5703125" style="2" customWidth="1"/>
    <col min="1283" max="1283" width="7.7109375" style="2" customWidth="1"/>
    <col min="1284" max="1285" width="6.5703125" style="2" customWidth="1"/>
    <col min="1286" max="1286" width="7.140625" style="2" customWidth="1"/>
    <col min="1287" max="1287" width="7" style="2" customWidth="1"/>
    <col min="1288" max="1288" width="11.5703125" style="2" customWidth="1"/>
    <col min="1289" max="1289" width="5.85546875" style="2" customWidth="1"/>
    <col min="1290" max="1290" width="14" style="2" customWidth="1"/>
    <col min="1291" max="1291" width="6" style="2" customWidth="1"/>
    <col min="1292" max="1292" width="5.5703125" style="2" customWidth="1"/>
    <col min="1293" max="1293" width="5.140625" style="2" customWidth="1"/>
    <col min="1294" max="1294" width="2" style="2" customWidth="1"/>
    <col min="1295" max="1295" width="5.42578125" style="2" customWidth="1"/>
    <col min="1296" max="1296" width="4.85546875" style="2" customWidth="1"/>
    <col min="1297" max="1297" width="1.85546875" style="2" customWidth="1"/>
    <col min="1298" max="1298" width="5.5703125" style="2" customWidth="1"/>
    <col min="1299" max="1299" width="4.7109375" style="2" customWidth="1"/>
    <col min="1300" max="1300" width="1.85546875" style="2" customWidth="1"/>
    <col min="1301" max="1301" width="5.7109375" style="2" customWidth="1"/>
    <col min="1302" max="1536" width="9.140625" style="2"/>
    <col min="1537" max="1537" width="18.7109375" style="2" customWidth="1"/>
    <col min="1538" max="1538" width="6.5703125" style="2" customWidth="1"/>
    <col min="1539" max="1539" width="7.7109375" style="2" customWidth="1"/>
    <col min="1540" max="1541" width="6.5703125" style="2" customWidth="1"/>
    <col min="1542" max="1542" width="7.140625" style="2" customWidth="1"/>
    <col min="1543" max="1543" width="7" style="2" customWidth="1"/>
    <col min="1544" max="1544" width="11.5703125" style="2" customWidth="1"/>
    <col min="1545" max="1545" width="5.85546875" style="2" customWidth="1"/>
    <col min="1546" max="1546" width="14" style="2" customWidth="1"/>
    <col min="1547" max="1547" width="6" style="2" customWidth="1"/>
    <col min="1548" max="1548" width="5.5703125" style="2" customWidth="1"/>
    <col min="1549" max="1549" width="5.140625" style="2" customWidth="1"/>
    <col min="1550" max="1550" width="2" style="2" customWidth="1"/>
    <col min="1551" max="1551" width="5.42578125" style="2" customWidth="1"/>
    <col min="1552" max="1552" width="4.85546875" style="2" customWidth="1"/>
    <col min="1553" max="1553" width="1.85546875" style="2" customWidth="1"/>
    <col min="1554" max="1554" width="5.5703125" style="2" customWidth="1"/>
    <col min="1555" max="1555" width="4.7109375" style="2" customWidth="1"/>
    <col min="1556" max="1556" width="1.85546875" style="2" customWidth="1"/>
    <col min="1557" max="1557" width="5.7109375" style="2" customWidth="1"/>
    <col min="1558" max="1792" width="9.140625" style="2"/>
    <col min="1793" max="1793" width="18.7109375" style="2" customWidth="1"/>
    <col min="1794" max="1794" width="6.5703125" style="2" customWidth="1"/>
    <col min="1795" max="1795" width="7.7109375" style="2" customWidth="1"/>
    <col min="1796" max="1797" width="6.5703125" style="2" customWidth="1"/>
    <col min="1798" max="1798" width="7.140625" style="2" customWidth="1"/>
    <col min="1799" max="1799" width="7" style="2" customWidth="1"/>
    <col min="1800" max="1800" width="11.5703125" style="2" customWidth="1"/>
    <col min="1801" max="1801" width="5.85546875" style="2" customWidth="1"/>
    <col min="1802" max="1802" width="14" style="2" customWidth="1"/>
    <col min="1803" max="1803" width="6" style="2" customWidth="1"/>
    <col min="1804" max="1804" width="5.5703125" style="2" customWidth="1"/>
    <col min="1805" max="1805" width="5.140625" style="2" customWidth="1"/>
    <col min="1806" max="1806" width="2" style="2" customWidth="1"/>
    <col min="1807" max="1807" width="5.42578125" style="2" customWidth="1"/>
    <col min="1808" max="1808" width="4.85546875" style="2" customWidth="1"/>
    <col min="1809" max="1809" width="1.85546875" style="2" customWidth="1"/>
    <col min="1810" max="1810" width="5.5703125" style="2" customWidth="1"/>
    <col min="1811" max="1811" width="4.7109375" style="2" customWidth="1"/>
    <col min="1812" max="1812" width="1.85546875" style="2" customWidth="1"/>
    <col min="1813" max="1813" width="5.7109375" style="2" customWidth="1"/>
    <col min="1814" max="2048" width="9.140625" style="2"/>
    <col min="2049" max="2049" width="18.7109375" style="2" customWidth="1"/>
    <col min="2050" max="2050" width="6.5703125" style="2" customWidth="1"/>
    <col min="2051" max="2051" width="7.7109375" style="2" customWidth="1"/>
    <col min="2052" max="2053" width="6.5703125" style="2" customWidth="1"/>
    <col min="2054" max="2054" width="7.140625" style="2" customWidth="1"/>
    <col min="2055" max="2055" width="7" style="2" customWidth="1"/>
    <col min="2056" max="2056" width="11.5703125" style="2" customWidth="1"/>
    <col min="2057" max="2057" width="5.85546875" style="2" customWidth="1"/>
    <col min="2058" max="2058" width="14" style="2" customWidth="1"/>
    <col min="2059" max="2059" width="6" style="2" customWidth="1"/>
    <col min="2060" max="2060" width="5.5703125" style="2" customWidth="1"/>
    <col min="2061" max="2061" width="5.140625" style="2" customWidth="1"/>
    <col min="2062" max="2062" width="2" style="2" customWidth="1"/>
    <col min="2063" max="2063" width="5.42578125" style="2" customWidth="1"/>
    <col min="2064" max="2064" width="4.85546875" style="2" customWidth="1"/>
    <col min="2065" max="2065" width="1.85546875" style="2" customWidth="1"/>
    <col min="2066" max="2066" width="5.5703125" style="2" customWidth="1"/>
    <col min="2067" max="2067" width="4.7109375" style="2" customWidth="1"/>
    <col min="2068" max="2068" width="1.85546875" style="2" customWidth="1"/>
    <col min="2069" max="2069" width="5.7109375" style="2" customWidth="1"/>
    <col min="2070" max="2304" width="9.140625" style="2"/>
    <col min="2305" max="2305" width="18.7109375" style="2" customWidth="1"/>
    <col min="2306" max="2306" width="6.5703125" style="2" customWidth="1"/>
    <col min="2307" max="2307" width="7.7109375" style="2" customWidth="1"/>
    <col min="2308" max="2309" width="6.5703125" style="2" customWidth="1"/>
    <col min="2310" max="2310" width="7.140625" style="2" customWidth="1"/>
    <col min="2311" max="2311" width="7" style="2" customWidth="1"/>
    <col min="2312" max="2312" width="11.5703125" style="2" customWidth="1"/>
    <col min="2313" max="2313" width="5.85546875" style="2" customWidth="1"/>
    <col min="2314" max="2314" width="14" style="2" customWidth="1"/>
    <col min="2315" max="2315" width="6" style="2" customWidth="1"/>
    <col min="2316" max="2316" width="5.5703125" style="2" customWidth="1"/>
    <col min="2317" max="2317" width="5.140625" style="2" customWidth="1"/>
    <col min="2318" max="2318" width="2" style="2" customWidth="1"/>
    <col min="2319" max="2319" width="5.42578125" style="2" customWidth="1"/>
    <col min="2320" max="2320" width="4.85546875" style="2" customWidth="1"/>
    <col min="2321" max="2321" width="1.85546875" style="2" customWidth="1"/>
    <col min="2322" max="2322" width="5.5703125" style="2" customWidth="1"/>
    <col min="2323" max="2323" width="4.7109375" style="2" customWidth="1"/>
    <col min="2324" max="2324" width="1.85546875" style="2" customWidth="1"/>
    <col min="2325" max="2325" width="5.7109375" style="2" customWidth="1"/>
    <col min="2326" max="2560" width="9.140625" style="2"/>
    <col min="2561" max="2561" width="18.7109375" style="2" customWidth="1"/>
    <col min="2562" max="2562" width="6.5703125" style="2" customWidth="1"/>
    <col min="2563" max="2563" width="7.7109375" style="2" customWidth="1"/>
    <col min="2564" max="2565" width="6.5703125" style="2" customWidth="1"/>
    <col min="2566" max="2566" width="7.140625" style="2" customWidth="1"/>
    <col min="2567" max="2567" width="7" style="2" customWidth="1"/>
    <col min="2568" max="2568" width="11.5703125" style="2" customWidth="1"/>
    <col min="2569" max="2569" width="5.85546875" style="2" customWidth="1"/>
    <col min="2570" max="2570" width="14" style="2" customWidth="1"/>
    <col min="2571" max="2571" width="6" style="2" customWidth="1"/>
    <col min="2572" max="2572" width="5.5703125" style="2" customWidth="1"/>
    <col min="2573" max="2573" width="5.140625" style="2" customWidth="1"/>
    <col min="2574" max="2574" width="2" style="2" customWidth="1"/>
    <col min="2575" max="2575" width="5.42578125" style="2" customWidth="1"/>
    <col min="2576" max="2576" width="4.85546875" style="2" customWidth="1"/>
    <col min="2577" max="2577" width="1.85546875" style="2" customWidth="1"/>
    <col min="2578" max="2578" width="5.5703125" style="2" customWidth="1"/>
    <col min="2579" max="2579" width="4.7109375" style="2" customWidth="1"/>
    <col min="2580" max="2580" width="1.85546875" style="2" customWidth="1"/>
    <col min="2581" max="2581" width="5.7109375" style="2" customWidth="1"/>
    <col min="2582" max="2816" width="9.140625" style="2"/>
    <col min="2817" max="2817" width="18.7109375" style="2" customWidth="1"/>
    <col min="2818" max="2818" width="6.5703125" style="2" customWidth="1"/>
    <col min="2819" max="2819" width="7.7109375" style="2" customWidth="1"/>
    <col min="2820" max="2821" width="6.5703125" style="2" customWidth="1"/>
    <col min="2822" max="2822" width="7.140625" style="2" customWidth="1"/>
    <col min="2823" max="2823" width="7" style="2" customWidth="1"/>
    <col min="2824" max="2824" width="11.5703125" style="2" customWidth="1"/>
    <col min="2825" max="2825" width="5.85546875" style="2" customWidth="1"/>
    <col min="2826" max="2826" width="14" style="2" customWidth="1"/>
    <col min="2827" max="2827" width="6" style="2" customWidth="1"/>
    <col min="2828" max="2828" width="5.5703125" style="2" customWidth="1"/>
    <col min="2829" max="2829" width="5.140625" style="2" customWidth="1"/>
    <col min="2830" max="2830" width="2" style="2" customWidth="1"/>
    <col min="2831" max="2831" width="5.42578125" style="2" customWidth="1"/>
    <col min="2832" max="2832" width="4.85546875" style="2" customWidth="1"/>
    <col min="2833" max="2833" width="1.85546875" style="2" customWidth="1"/>
    <col min="2834" max="2834" width="5.5703125" style="2" customWidth="1"/>
    <col min="2835" max="2835" width="4.7109375" style="2" customWidth="1"/>
    <col min="2836" max="2836" width="1.85546875" style="2" customWidth="1"/>
    <col min="2837" max="2837" width="5.7109375" style="2" customWidth="1"/>
    <col min="2838" max="3072" width="9.140625" style="2"/>
    <col min="3073" max="3073" width="18.7109375" style="2" customWidth="1"/>
    <col min="3074" max="3074" width="6.5703125" style="2" customWidth="1"/>
    <col min="3075" max="3075" width="7.7109375" style="2" customWidth="1"/>
    <col min="3076" max="3077" width="6.5703125" style="2" customWidth="1"/>
    <col min="3078" max="3078" width="7.140625" style="2" customWidth="1"/>
    <col min="3079" max="3079" width="7" style="2" customWidth="1"/>
    <col min="3080" max="3080" width="11.5703125" style="2" customWidth="1"/>
    <col min="3081" max="3081" width="5.85546875" style="2" customWidth="1"/>
    <col min="3082" max="3082" width="14" style="2" customWidth="1"/>
    <col min="3083" max="3083" width="6" style="2" customWidth="1"/>
    <col min="3084" max="3084" width="5.5703125" style="2" customWidth="1"/>
    <col min="3085" max="3085" width="5.140625" style="2" customWidth="1"/>
    <col min="3086" max="3086" width="2" style="2" customWidth="1"/>
    <col min="3087" max="3087" width="5.42578125" style="2" customWidth="1"/>
    <col min="3088" max="3088" width="4.85546875" style="2" customWidth="1"/>
    <col min="3089" max="3089" width="1.85546875" style="2" customWidth="1"/>
    <col min="3090" max="3090" width="5.5703125" style="2" customWidth="1"/>
    <col min="3091" max="3091" width="4.7109375" style="2" customWidth="1"/>
    <col min="3092" max="3092" width="1.85546875" style="2" customWidth="1"/>
    <col min="3093" max="3093" width="5.7109375" style="2" customWidth="1"/>
    <col min="3094" max="3328" width="9.140625" style="2"/>
    <col min="3329" max="3329" width="18.7109375" style="2" customWidth="1"/>
    <col min="3330" max="3330" width="6.5703125" style="2" customWidth="1"/>
    <col min="3331" max="3331" width="7.7109375" style="2" customWidth="1"/>
    <col min="3332" max="3333" width="6.5703125" style="2" customWidth="1"/>
    <col min="3334" max="3334" width="7.140625" style="2" customWidth="1"/>
    <col min="3335" max="3335" width="7" style="2" customWidth="1"/>
    <col min="3336" max="3336" width="11.5703125" style="2" customWidth="1"/>
    <col min="3337" max="3337" width="5.85546875" style="2" customWidth="1"/>
    <col min="3338" max="3338" width="14" style="2" customWidth="1"/>
    <col min="3339" max="3339" width="6" style="2" customWidth="1"/>
    <col min="3340" max="3340" width="5.5703125" style="2" customWidth="1"/>
    <col min="3341" max="3341" width="5.140625" style="2" customWidth="1"/>
    <col min="3342" max="3342" width="2" style="2" customWidth="1"/>
    <col min="3343" max="3343" width="5.42578125" style="2" customWidth="1"/>
    <col min="3344" max="3344" width="4.85546875" style="2" customWidth="1"/>
    <col min="3345" max="3345" width="1.85546875" style="2" customWidth="1"/>
    <col min="3346" max="3346" width="5.5703125" style="2" customWidth="1"/>
    <col min="3347" max="3347" width="4.7109375" style="2" customWidth="1"/>
    <col min="3348" max="3348" width="1.85546875" style="2" customWidth="1"/>
    <col min="3349" max="3349" width="5.7109375" style="2" customWidth="1"/>
    <col min="3350" max="3584" width="9.140625" style="2"/>
    <col min="3585" max="3585" width="18.7109375" style="2" customWidth="1"/>
    <col min="3586" max="3586" width="6.5703125" style="2" customWidth="1"/>
    <col min="3587" max="3587" width="7.7109375" style="2" customWidth="1"/>
    <col min="3588" max="3589" width="6.5703125" style="2" customWidth="1"/>
    <col min="3590" max="3590" width="7.140625" style="2" customWidth="1"/>
    <col min="3591" max="3591" width="7" style="2" customWidth="1"/>
    <col min="3592" max="3592" width="11.5703125" style="2" customWidth="1"/>
    <col min="3593" max="3593" width="5.85546875" style="2" customWidth="1"/>
    <col min="3594" max="3594" width="14" style="2" customWidth="1"/>
    <col min="3595" max="3595" width="6" style="2" customWidth="1"/>
    <col min="3596" max="3596" width="5.5703125" style="2" customWidth="1"/>
    <col min="3597" max="3597" width="5.140625" style="2" customWidth="1"/>
    <col min="3598" max="3598" width="2" style="2" customWidth="1"/>
    <col min="3599" max="3599" width="5.42578125" style="2" customWidth="1"/>
    <col min="3600" max="3600" width="4.85546875" style="2" customWidth="1"/>
    <col min="3601" max="3601" width="1.85546875" style="2" customWidth="1"/>
    <col min="3602" max="3602" width="5.5703125" style="2" customWidth="1"/>
    <col min="3603" max="3603" width="4.7109375" style="2" customWidth="1"/>
    <col min="3604" max="3604" width="1.85546875" style="2" customWidth="1"/>
    <col min="3605" max="3605" width="5.7109375" style="2" customWidth="1"/>
    <col min="3606" max="3840" width="9.140625" style="2"/>
    <col min="3841" max="3841" width="18.7109375" style="2" customWidth="1"/>
    <col min="3842" max="3842" width="6.5703125" style="2" customWidth="1"/>
    <col min="3843" max="3843" width="7.7109375" style="2" customWidth="1"/>
    <col min="3844" max="3845" width="6.5703125" style="2" customWidth="1"/>
    <col min="3846" max="3846" width="7.140625" style="2" customWidth="1"/>
    <col min="3847" max="3847" width="7" style="2" customWidth="1"/>
    <col min="3848" max="3848" width="11.5703125" style="2" customWidth="1"/>
    <col min="3849" max="3849" width="5.85546875" style="2" customWidth="1"/>
    <col min="3850" max="3850" width="14" style="2" customWidth="1"/>
    <col min="3851" max="3851" width="6" style="2" customWidth="1"/>
    <col min="3852" max="3852" width="5.5703125" style="2" customWidth="1"/>
    <col min="3853" max="3853" width="5.140625" style="2" customWidth="1"/>
    <col min="3854" max="3854" width="2" style="2" customWidth="1"/>
    <col min="3855" max="3855" width="5.42578125" style="2" customWidth="1"/>
    <col min="3856" max="3856" width="4.85546875" style="2" customWidth="1"/>
    <col min="3857" max="3857" width="1.85546875" style="2" customWidth="1"/>
    <col min="3858" max="3858" width="5.5703125" style="2" customWidth="1"/>
    <col min="3859" max="3859" width="4.7109375" style="2" customWidth="1"/>
    <col min="3860" max="3860" width="1.85546875" style="2" customWidth="1"/>
    <col min="3861" max="3861" width="5.7109375" style="2" customWidth="1"/>
    <col min="3862" max="4096" width="9.140625" style="2"/>
    <col min="4097" max="4097" width="18.7109375" style="2" customWidth="1"/>
    <col min="4098" max="4098" width="6.5703125" style="2" customWidth="1"/>
    <col min="4099" max="4099" width="7.7109375" style="2" customWidth="1"/>
    <col min="4100" max="4101" width="6.5703125" style="2" customWidth="1"/>
    <col min="4102" max="4102" width="7.140625" style="2" customWidth="1"/>
    <col min="4103" max="4103" width="7" style="2" customWidth="1"/>
    <col min="4104" max="4104" width="11.5703125" style="2" customWidth="1"/>
    <col min="4105" max="4105" width="5.85546875" style="2" customWidth="1"/>
    <col min="4106" max="4106" width="14" style="2" customWidth="1"/>
    <col min="4107" max="4107" width="6" style="2" customWidth="1"/>
    <col min="4108" max="4108" width="5.5703125" style="2" customWidth="1"/>
    <col min="4109" max="4109" width="5.140625" style="2" customWidth="1"/>
    <col min="4110" max="4110" width="2" style="2" customWidth="1"/>
    <col min="4111" max="4111" width="5.42578125" style="2" customWidth="1"/>
    <col min="4112" max="4112" width="4.85546875" style="2" customWidth="1"/>
    <col min="4113" max="4113" width="1.85546875" style="2" customWidth="1"/>
    <col min="4114" max="4114" width="5.5703125" style="2" customWidth="1"/>
    <col min="4115" max="4115" width="4.7109375" style="2" customWidth="1"/>
    <col min="4116" max="4116" width="1.85546875" style="2" customWidth="1"/>
    <col min="4117" max="4117" width="5.7109375" style="2" customWidth="1"/>
    <col min="4118" max="4352" width="9.140625" style="2"/>
    <col min="4353" max="4353" width="18.7109375" style="2" customWidth="1"/>
    <col min="4354" max="4354" width="6.5703125" style="2" customWidth="1"/>
    <col min="4355" max="4355" width="7.7109375" style="2" customWidth="1"/>
    <col min="4356" max="4357" width="6.5703125" style="2" customWidth="1"/>
    <col min="4358" max="4358" width="7.140625" style="2" customWidth="1"/>
    <col min="4359" max="4359" width="7" style="2" customWidth="1"/>
    <col min="4360" max="4360" width="11.5703125" style="2" customWidth="1"/>
    <col min="4361" max="4361" width="5.85546875" style="2" customWidth="1"/>
    <col min="4362" max="4362" width="14" style="2" customWidth="1"/>
    <col min="4363" max="4363" width="6" style="2" customWidth="1"/>
    <col min="4364" max="4364" width="5.5703125" style="2" customWidth="1"/>
    <col min="4365" max="4365" width="5.140625" style="2" customWidth="1"/>
    <col min="4366" max="4366" width="2" style="2" customWidth="1"/>
    <col min="4367" max="4367" width="5.42578125" style="2" customWidth="1"/>
    <col min="4368" max="4368" width="4.85546875" style="2" customWidth="1"/>
    <col min="4369" max="4369" width="1.85546875" style="2" customWidth="1"/>
    <col min="4370" max="4370" width="5.5703125" style="2" customWidth="1"/>
    <col min="4371" max="4371" width="4.7109375" style="2" customWidth="1"/>
    <col min="4372" max="4372" width="1.85546875" style="2" customWidth="1"/>
    <col min="4373" max="4373" width="5.7109375" style="2" customWidth="1"/>
    <col min="4374" max="4608" width="9.140625" style="2"/>
    <col min="4609" max="4609" width="18.7109375" style="2" customWidth="1"/>
    <col min="4610" max="4610" width="6.5703125" style="2" customWidth="1"/>
    <col min="4611" max="4611" width="7.7109375" style="2" customWidth="1"/>
    <col min="4612" max="4613" width="6.5703125" style="2" customWidth="1"/>
    <col min="4614" max="4614" width="7.140625" style="2" customWidth="1"/>
    <col min="4615" max="4615" width="7" style="2" customWidth="1"/>
    <col min="4616" max="4616" width="11.5703125" style="2" customWidth="1"/>
    <col min="4617" max="4617" width="5.85546875" style="2" customWidth="1"/>
    <col min="4618" max="4618" width="14" style="2" customWidth="1"/>
    <col min="4619" max="4619" width="6" style="2" customWidth="1"/>
    <col min="4620" max="4620" width="5.5703125" style="2" customWidth="1"/>
    <col min="4621" max="4621" width="5.140625" style="2" customWidth="1"/>
    <col min="4622" max="4622" width="2" style="2" customWidth="1"/>
    <col min="4623" max="4623" width="5.42578125" style="2" customWidth="1"/>
    <col min="4624" max="4624" width="4.85546875" style="2" customWidth="1"/>
    <col min="4625" max="4625" width="1.85546875" style="2" customWidth="1"/>
    <col min="4626" max="4626" width="5.5703125" style="2" customWidth="1"/>
    <col min="4627" max="4627" width="4.7109375" style="2" customWidth="1"/>
    <col min="4628" max="4628" width="1.85546875" style="2" customWidth="1"/>
    <col min="4629" max="4629" width="5.7109375" style="2" customWidth="1"/>
    <col min="4630" max="4864" width="9.140625" style="2"/>
    <col min="4865" max="4865" width="18.7109375" style="2" customWidth="1"/>
    <col min="4866" max="4866" width="6.5703125" style="2" customWidth="1"/>
    <col min="4867" max="4867" width="7.7109375" style="2" customWidth="1"/>
    <col min="4868" max="4869" width="6.5703125" style="2" customWidth="1"/>
    <col min="4870" max="4870" width="7.140625" style="2" customWidth="1"/>
    <col min="4871" max="4871" width="7" style="2" customWidth="1"/>
    <col min="4872" max="4872" width="11.5703125" style="2" customWidth="1"/>
    <col min="4873" max="4873" width="5.85546875" style="2" customWidth="1"/>
    <col min="4874" max="4874" width="14" style="2" customWidth="1"/>
    <col min="4875" max="4875" width="6" style="2" customWidth="1"/>
    <col min="4876" max="4876" width="5.5703125" style="2" customWidth="1"/>
    <col min="4877" max="4877" width="5.140625" style="2" customWidth="1"/>
    <col min="4878" max="4878" width="2" style="2" customWidth="1"/>
    <col min="4879" max="4879" width="5.42578125" style="2" customWidth="1"/>
    <col min="4880" max="4880" width="4.85546875" style="2" customWidth="1"/>
    <col min="4881" max="4881" width="1.85546875" style="2" customWidth="1"/>
    <col min="4882" max="4882" width="5.5703125" style="2" customWidth="1"/>
    <col min="4883" max="4883" width="4.7109375" style="2" customWidth="1"/>
    <col min="4884" max="4884" width="1.85546875" style="2" customWidth="1"/>
    <col min="4885" max="4885" width="5.7109375" style="2" customWidth="1"/>
    <col min="4886" max="5120" width="9.140625" style="2"/>
    <col min="5121" max="5121" width="18.7109375" style="2" customWidth="1"/>
    <col min="5122" max="5122" width="6.5703125" style="2" customWidth="1"/>
    <col min="5123" max="5123" width="7.7109375" style="2" customWidth="1"/>
    <col min="5124" max="5125" width="6.5703125" style="2" customWidth="1"/>
    <col min="5126" max="5126" width="7.140625" style="2" customWidth="1"/>
    <col min="5127" max="5127" width="7" style="2" customWidth="1"/>
    <col min="5128" max="5128" width="11.5703125" style="2" customWidth="1"/>
    <col min="5129" max="5129" width="5.85546875" style="2" customWidth="1"/>
    <col min="5130" max="5130" width="14" style="2" customWidth="1"/>
    <col min="5131" max="5131" width="6" style="2" customWidth="1"/>
    <col min="5132" max="5132" width="5.5703125" style="2" customWidth="1"/>
    <col min="5133" max="5133" width="5.140625" style="2" customWidth="1"/>
    <col min="5134" max="5134" width="2" style="2" customWidth="1"/>
    <col min="5135" max="5135" width="5.42578125" style="2" customWidth="1"/>
    <col min="5136" max="5136" width="4.85546875" style="2" customWidth="1"/>
    <col min="5137" max="5137" width="1.85546875" style="2" customWidth="1"/>
    <col min="5138" max="5138" width="5.5703125" style="2" customWidth="1"/>
    <col min="5139" max="5139" width="4.7109375" style="2" customWidth="1"/>
    <col min="5140" max="5140" width="1.85546875" style="2" customWidth="1"/>
    <col min="5141" max="5141" width="5.7109375" style="2" customWidth="1"/>
    <col min="5142" max="5376" width="9.140625" style="2"/>
    <col min="5377" max="5377" width="18.7109375" style="2" customWidth="1"/>
    <col min="5378" max="5378" width="6.5703125" style="2" customWidth="1"/>
    <col min="5379" max="5379" width="7.7109375" style="2" customWidth="1"/>
    <col min="5380" max="5381" width="6.5703125" style="2" customWidth="1"/>
    <col min="5382" max="5382" width="7.140625" style="2" customWidth="1"/>
    <col min="5383" max="5383" width="7" style="2" customWidth="1"/>
    <col min="5384" max="5384" width="11.5703125" style="2" customWidth="1"/>
    <col min="5385" max="5385" width="5.85546875" style="2" customWidth="1"/>
    <col min="5386" max="5386" width="14" style="2" customWidth="1"/>
    <col min="5387" max="5387" width="6" style="2" customWidth="1"/>
    <col min="5388" max="5388" width="5.5703125" style="2" customWidth="1"/>
    <col min="5389" max="5389" width="5.140625" style="2" customWidth="1"/>
    <col min="5390" max="5390" width="2" style="2" customWidth="1"/>
    <col min="5391" max="5391" width="5.42578125" style="2" customWidth="1"/>
    <col min="5392" max="5392" width="4.85546875" style="2" customWidth="1"/>
    <col min="5393" max="5393" width="1.85546875" style="2" customWidth="1"/>
    <col min="5394" max="5394" width="5.5703125" style="2" customWidth="1"/>
    <col min="5395" max="5395" width="4.7109375" style="2" customWidth="1"/>
    <col min="5396" max="5396" width="1.85546875" style="2" customWidth="1"/>
    <col min="5397" max="5397" width="5.7109375" style="2" customWidth="1"/>
    <col min="5398" max="5632" width="9.140625" style="2"/>
    <col min="5633" max="5633" width="18.7109375" style="2" customWidth="1"/>
    <col min="5634" max="5634" width="6.5703125" style="2" customWidth="1"/>
    <col min="5635" max="5635" width="7.7109375" style="2" customWidth="1"/>
    <col min="5636" max="5637" width="6.5703125" style="2" customWidth="1"/>
    <col min="5638" max="5638" width="7.140625" style="2" customWidth="1"/>
    <col min="5639" max="5639" width="7" style="2" customWidth="1"/>
    <col min="5640" max="5640" width="11.5703125" style="2" customWidth="1"/>
    <col min="5641" max="5641" width="5.85546875" style="2" customWidth="1"/>
    <col min="5642" max="5642" width="14" style="2" customWidth="1"/>
    <col min="5643" max="5643" width="6" style="2" customWidth="1"/>
    <col min="5644" max="5644" width="5.5703125" style="2" customWidth="1"/>
    <col min="5645" max="5645" width="5.140625" style="2" customWidth="1"/>
    <col min="5646" max="5646" width="2" style="2" customWidth="1"/>
    <col min="5647" max="5647" width="5.42578125" style="2" customWidth="1"/>
    <col min="5648" max="5648" width="4.85546875" style="2" customWidth="1"/>
    <col min="5649" max="5649" width="1.85546875" style="2" customWidth="1"/>
    <col min="5650" max="5650" width="5.5703125" style="2" customWidth="1"/>
    <col min="5651" max="5651" width="4.7109375" style="2" customWidth="1"/>
    <col min="5652" max="5652" width="1.85546875" style="2" customWidth="1"/>
    <col min="5653" max="5653" width="5.7109375" style="2" customWidth="1"/>
    <col min="5654" max="5888" width="9.140625" style="2"/>
    <col min="5889" max="5889" width="18.7109375" style="2" customWidth="1"/>
    <col min="5890" max="5890" width="6.5703125" style="2" customWidth="1"/>
    <col min="5891" max="5891" width="7.7109375" style="2" customWidth="1"/>
    <col min="5892" max="5893" width="6.5703125" style="2" customWidth="1"/>
    <col min="5894" max="5894" width="7.140625" style="2" customWidth="1"/>
    <col min="5895" max="5895" width="7" style="2" customWidth="1"/>
    <col min="5896" max="5896" width="11.5703125" style="2" customWidth="1"/>
    <col min="5897" max="5897" width="5.85546875" style="2" customWidth="1"/>
    <col min="5898" max="5898" width="14" style="2" customWidth="1"/>
    <col min="5899" max="5899" width="6" style="2" customWidth="1"/>
    <col min="5900" max="5900" width="5.5703125" style="2" customWidth="1"/>
    <col min="5901" max="5901" width="5.140625" style="2" customWidth="1"/>
    <col min="5902" max="5902" width="2" style="2" customWidth="1"/>
    <col min="5903" max="5903" width="5.42578125" style="2" customWidth="1"/>
    <col min="5904" max="5904" width="4.85546875" style="2" customWidth="1"/>
    <col min="5905" max="5905" width="1.85546875" style="2" customWidth="1"/>
    <col min="5906" max="5906" width="5.5703125" style="2" customWidth="1"/>
    <col min="5907" max="5907" width="4.7109375" style="2" customWidth="1"/>
    <col min="5908" max="5908" width="1.85546875" style="2" customWidth="1"/>
    <col min="5909" max="5909" width="5.7109375" style="2" customWidth="1"/>
    <col min="5910" max="6144" width="9.140625" style="2"/>
    <col min="6145" max="6145" width="18.7109375" style="2" customWidth="1"/>
    <col min="6146" max="6146" width="6.5703125" style="2" customWidth="1"/>
    <col min="6147" max="6147" width="7.7109375" style="2" customWidth="1"/>
    <col min="6148" max="6149" width="6.5703125" style="2" customWidth="1"/>
    <col min="6150" max="6150" width="7.140625" style="2" customWidth="1"/>
    <col min="6151" max="6151" width="7" style="2" customWidth="1"/>
    <col min="6152" max="6152" width="11.5703125" style="2" customWidth="1"/>
    <col min="6153" max="6153" width="5.85546875" style="2" customWidth="1"/>
    <col min="6154" max="6154" width="14" style="2" customWidth="1"/>
    <col min="6155" max="6155" width="6" style="2" customWidth="1"/>
    <col min="6156" max="6156" width="5.5703125" style="2" customWidth="1"/>
    <col min="6157" max="6157" width="5.140625" style="2" customWidth="1"/>
    <col min="6158" max="6158" width="2" style="2" customWidth="1"/>
    <col min="6159" max="6159" width="5.42578125" style="2" customWidth="1"/>
    <col min="6160" max="6160" width="4.85546875" style="2" customWidth="1"/>
    <col min="6161" max="6161" width="1.85546875" style="2" customWidth="1"/>
    <col min="6162" max="6162" width="5.5703125" style="2" customWidth="1"/>
    <col min="6163" max="6163" width="4.7109375" style="2" customWidth="1"/>
    <col min="6164" max="6164" width="1.85546875" style="2" customWidth="1"/>
    <col min="6165" max="6165" width="5.7109375" style="2" customWidth="1"/>
    <col min="6166" max="6400" width="9.140625" style="2"/>
    <col min="6401" max="6401" width="18.7109375" style="2" customWidth="1"/>
    <col min="6402" max="6402" width="6.5703125" style="2" customWidth="1"/>
    <col min="6403" max="6403" width="7.7109375" style="2" customWidth="1"/>
    <col min="6404" max="6405" width="6.5703125" style="2" customWidth="1"/>
    <col min="6406" max="6406" width="7.140625" style="2" customWidth="1"/>
    <col min="6407" max="6407" width="7" style="2" customWidth="1"/>
    <col min="6408" max="6408" width="11.5703125" style="2" customWidth="1"/>
    <col min="6409" max="6409" width="5.85546875" style="2" customWidth="1"/>
    <col min="6410" max="6410" width="14" style="2" customWidth="1"/>
    <col min="6411" max="6411" width="6" style="2" customWidth="1"/>
    <col min="6412" max="6412" width="5.5703125" style="2" customWidth="1"/>
    <col min="6413" max="6413" width="5.140625" style="2" customWidth="1"/>
    <col min="6414" max="6414" width="2" style="2" customWidth="1"/>
    <col min="6415" max="6415" width="5.42578125" style="2" customWidth="1"/>
    <col min="6416" max="6416" width="4.85546875" style="2" customWidth="1"/>
    <col min="6417" max="6417" width="1.85546875" style="2" customWidth="1"/>
    <col min="6418" max="6418" width="5.5703125" style="2" customWidth="1"/>
    <col min="6419" max="6419" width="4.7109375" style="2" customWidth="1"/>
    <col min="6420" max="6420" width="1.85546875" style="2" customWidth="1"/>
    <col min="6421" max="6421" width="5.7109375" style="2" customWidth="1"/>
    <col min="6422" max="6656" width="9.140625" style="2"/>
    <col min="6657" max="6657" width="18.7109375" style="2" customWidth="1"/>
    <col min="6658" max="6658" width="6.5703125" style="2" customWidth="1"/>
    <col min="6659" max="6659" width="7.7109375" style="2" customWidth="1"/>
    <col min="6660" max="6661" width="6.5703125" style="2" customWidth="1"/>
    <col min="6662" max="6662" width="7.140625" style="2" customWidth="1"/>
    <col min="6663" max="6663" width="7" style="2" customWidth="1"/>
    <col min="6664" max="6664" width="11.5703125" style="2" customWidth="1"/>
    <col min="6665" max="6665" width="5.85546875" style="2" customWidth="1"/>
    <col min="6666" max="6666" width="14" style="2" customWidth="1"/>
    <col min="6667" max="6667" width="6" style="2" customWidth="1"/>
    <col min="6668" max="6668" width="5.5703125" style="2" customWidth="1"/>
    <col min="6669" max="6669" width="5.140625" style="2" customWidth="1"/>
    <col min="6670" max="6670" width="2" style="2" customWidth="1"/>
    <col min="6671" max="6671" width="5.42578125" style="2" customWidth="1"/>
    <col min="6672" max="6672" width="4.85546875" style="2" customWidth="1"/>
    <col min="6673" max="6673" width="1.85546875" style="2" customWidth="1"/>
    <col min="6674" max="6674" width="5.5703125" style="2" customWidth="1"/>
    <col min="6675" max="6675" width="4.7109375" style="2" customWidth="1"/>
    <col min="6676" max="6676" width="1.85546875" style="2" customWidth="1"/>
    <col min="6677" max="6677" width="5.7109375" style="2" customWidth="1"/>
    <col min="6678" max="6912" width="9.140625" style="2"/>
    <col min="6913" max="6913" width="18.7109375" style="2" customWidth="1"/>
    <col min="6914" max="6914" width="6.5703125" style="2" customWidth="1"/>
    <col min="6915" max="6915" width="7.7109375" style="2" customWidth="1"/>
    <col min="6916" max="6917" width="6.5703125" style="2" customWidth="1"/>
    <col min="6918" max="6918" width="7.140625" style="2" customWidth="1"/>
    <col min="6919" max="6919" width="7" style="2" customWidth="1"/>
    <col min="6920" max="6920" width="11.5703125" style="2" customWidth="1"/>
    <col min="6921" max="6921" width="5.85546875" style="2" customWidth="1"/>
    <col min="6922" max="6922" width="14" style="2" customWidth="1"/>
    <col min="6923" max="6923" width="6" style="2" customWidth="1"/>
    <col min="6924" max="6924" width="5.5703125" style="2" customWidth="1"/>
    <col min="6925" max="6925" width="5.140625" style="2" customWidth="1"/>
    <col min="6926" max="6926" width="2" style="2" customWidth="1"/>
    <col min="6927" max="6927" width="5.42578125" style="2" customWidth="1"/>
    <col min="6928" max="6928" width="4.85546875" style="2" customWidth="1"/>
    <col min="6929" max="6929" width="1.85546875" style="2" customWidth="1"/>
    <col min="6930" max="6930" width="5.5703125" style="2" customWidth="1"/>
    <col min="6931" max="6931" width="4.7109375" style="2" customWidth="1"/>
    <col min="6932" max="6932" width="1.85546875" style="2" customWidth="1"/>
    <col min="6933" max="6933" width="5.7109375" style="2" customWidth="1"/>
    <col min="6934" max="7168" width="9.140625" style="2"/>
    <col min="7169" max="7169" width="18.7109375" style="2" customWidth="1"/>
    <col min="7170" max="7170" width="6.5703125" style="2" customWidth="1"/>
    <col min="7171" max="7171" width="7.7109375" style="2" customWidth="1"/>
    <col min="7172" max="7173" width="6.5703125" style="2" customWidth="1"/>
    <col min="7174" max="7174" width="7.140625" style="2" customWidth="1"/>
    <col min="7175" max="7175" width="7" style="2" customWidth="1"/>
    <col min="7176" max="7176" width="11.5703125" style="2" customWidth="1"/>
    <col min="7177" max="7177" width="5.85546875" style="2" customWidth="1"/>
    <col min="7178" max="7178" width="14" style="2" customWidth="1"/>
    <col min="7179" max="7179" width="6" style="2" customWidth="1"/>
    <col min="7180" max="7180" width="5.5703125" style="2" customWidth="1"/>
    <col min="7181" max="7181" width="5.140625" style="2" customWidth="1"/>
    <col min="7182" max="7182" width="2" style="2" customWidth="1"/>
    <col min="7183" max="7183" width="5.42578125" style="2" customWidth="1"/>
    <col min="7184" max="7184" width="4.85546875" style="2" customWidth="1"/>
    <col min="7185" max="7185" width="1.85546875" style="2" customWidth="1"/>
    <col min="7186" max="7186" width="5.5703125" style="2" customWidth="1"/>
    <col min="7187" max="7187" width="4.7109375" style="2" customWidth="1"/>
    <col min="7188" max="7188" width="1.85546875" style="2" customWidth="1"/>
    <col min="7189" max="7189" width="5.7109375" style="2" customWidth="1"/>
    <col min="7190" max="7424" width="9.140625" style="2"/>
    <col min="7425" max="7425" width="18.7109375" style="2" customWidth="1"/>
    <col min="7426" max="7426" width="6.5703125" style="2" customWidth="1"/>
    <col min="7427" max="7427" width="7.7109375" style="2" customWidth="1"/>
    <col min="7428" max="7429" width="6.5703125" style="2" customWidth="1"/>
    <col min="7430" max="7430" width="7.140625" style="2" customWidth="1"/>
    <col min="7431" max="7431" width="7" style="2" customWidth="1"/>
    <col min="7432" max="7432" width="11.5703125" style="2" customWidth="1"/>
    <col min="7433" max="7433" width="5.85546875" style="2" customWidth="1"/>
    <col min="7434" max="7434" width="14" style="2" customWidth="1"/>
    <col min="7435" max="7435" width="6" style="2" customWidth="1"/>
    <col min="7436" max="7436" width="5.5703125" style="2" customWidth="1"/>
    <col min="7437" max="7437" width="5.140625" style="2" customWidth="1"/>
    <col min="7438" max="7438" width="2" style="2" customWidth="1"/>
    <col min="7439" max="7439" width="5.42578125" style="2" customWidth="1"/>
    <col min="7440" max="7440" width="4.85546875" style="2" customWidth="1"/>
    <col min="7441" max="7441" width="1.85546875" style="2" customWidth="1"/>
    <col min="7442" max="7442" width="5.5703125" style="2" customWidth="1"/>
    <col min="7443" max="7443" width="4.7109375" style="2" customWidth="1"/>
    <col min="7444" max="7444" width="1.85546875" style="2" customWidth="1"/>
    <col min="7445" max="7445" width="5.7109375" style="2" customWidth="1"/>
    <col min="7446" max="7680" width="9.140625" style="2"/>
    <col min="7681" max="7681" width="18.7109375" style="2" customWidth="1"/>
    <col min="7682" max="7682" width="6.5703125" style="2" customWidth="1"/>
    <col min="7683" max="7683" width="7.7109375" style="2" customWidth="1"/>
    <col min="7684" max="7685" width="6.5703125" style="2" customWidth="1"/>
    <col min="7686" max="7686" width="7.140625" style="2" customWidth="1"/>
    <col min="7687" max="7687" width="7" style="2" customWidth="1"/>
    <col min="7688" max="7688" width="11.5703125" style="2" customWidth="1"/>
    <col min="7689" max="7689" width="5.85546875" style="2" customWidth="1"/>
    <col min="7690" max="7690" width="14" style="2" customWidth="1"/>
    <col min="7691" max="7691" width="6" style="2" customWidth="1"/>
    <col min="7692" max="7692" width="5.5703125" style="2" customWidth="1"/>
    <col min="7693" max="7693" width="5.140625" style="2" customWidth="1"/>
    <col min="7694" max="7694" width="2" style="2" customWidth="1"/>
    <col min="7695" max="7695" width="5.42578125" style="2" customWidth="1"/>
    <col min="7696" max="7696" width="4.85546875" style="2" customWidth="1"/>
    <col min="7697" max="7697" width="1.85546875" style="2" customWidth="1"/>
    <col min="7698" max="7698" width="5.5703125" style="2" customWidth="1"/>
    <col min="7699" max="7699" width="4.7109375" style="2" customWidth="1"/>
    <col min="7700" max="7700" width="1.85546875" style="2" customWidth="1"/>
    <col min="7701" max="7701" width="5.7109375" style="2" customWidth="1"/>
    <col min="7702" max="7936" width="9.140625" style="2"/>
    <col min="7937" max="7937" width="18.7109375" style="2" customWidth="1"/>
    <col min="7938" max="7938" width="6.5703125" style="2" customWidth="1"/>
    <col min="7939" max="7939" width="7.7109375" style="2" customWidth="1"/>
    <col min="7940" max="7941" width="6.5703125" style="2" customWidth="1"/>
    <col min="7942" max="7942" width="7.140625" style="2" customWidth="1"/>
    <col min="7943" max="7943" width="7" style="2" customWidth="1"/>
    <col min="7944" max="7944" width="11.5703125" style="2" customWidth="1"/>
    <col min="7945" max="7945" width="5.85546875" style="2" customWidth="1"/>
    <col min="7946" max="7946" width="14" style="2" customWidth="1"/>
    <col min="7947" max="7947" width="6" style="2" customWidth="1"/>
    <col min="7948" max="7948" width="5.5703125" style="2" customWidth="1"/>
    <col min="7949" max="7949" width="5.140625" style="2" customWidth="1"/>
    <col min="7950" max="7950" width="2" style="2" customWidth="1"/>
    <col min="7951" max="7951" width="5.42578125" style="2" customWidth="1"/>
    <col min="7952" max="7952" width="4.85546875" style="2" customWidth="1"/>
    <col min="7953" max="7953" width="1.85546875" style="2" customWidth="1"/>
    <col min="7954" max="7954" width="5.5703125" style="2" customWidth="1"/>
    <col min="7955" max="7955" width="4.7109375" style="2" customWidth="1"/>
    <col min="7956" max="7956" width="1.85546875" style="2" customWidth="1"/>
    <col min="7957" max="7957" width="5.7109375" style="2" customWidth="1"/>
    <col min="7958" max="8192" width="9.140625" style="2"/>
    <col min="8193" max="8193" width="18.7109375" style="2" customWidth="1"/>
    <col min="8194" max="8194" width="6.5703125" style="2" customWidth="1"/>
    <col min="8195" max="8195" width="7.7109375" style="2" customWidth="1"/>
    <col min="8196" max="8197" width="6.5703125" style="2" customWidth="1"/>
    <col min="8198" max="8198" width="7.140625" style="2" customWidth="1"/>
    <col min="8199" max="8199" width="7" style="2" customWidth="1"/>
    <col min="8200" max="8200" width="11.5703125" style="2" customWidth="1"/>
    <col min="8201" max="8201" width="5.85546875" style="2" customWidth="1"/>
    <col min="8202" max="8202" width="14" style="2" customWidth="1"/>
    <col min="8203" max="8203" width="6" style="2" customWidth="1"/>
    <col min="8204" max="8204" width="5.5703125" style="2" customWidth="1"/>
    <col min="8205" max="8205" width="5.140625" style="2" customWidth="1"/>
    <col min="8206" max="8206" width="2" style="2" customWidth="1"/>
    <col min="8207" max="8207" width="5.42578125" style="2" customWidth="1"/>
    <col min="8208" max="8208" width="4.85546875" style="2" customWidth="1"/>
    <col min="8209" max="8209" width="1.85546875" style="2" customWidth="1"/>
    <col min="8210" max="8210" width="5.5703125" style="2" customWidth="1"/>
    <col min="8211" max="8211" width="4.7109375" style="2" customWidth="1"/>
    <col min="8212" max="8212" width="1.85546875" style="2" customWidth="1"/>
    <col min="8213" max="8213" width="5.7109375" style="2" customWidth="1"/>
    <col min="8214" max="8448" width="9.140625" style="2"/>
    <col min="8449" max="8449" width="18.7109375" style="2" customWidth="1"/>
    <col min="8450" max="8450" width="6.5703125" style="2" customWidth="1"/>
    <col min="8451" max="8451" width="7.7109375" style="2" customWidth="1"/>
    <col min="8452" max="8453" width="6.5703125" style="2" customWidth="1"/>
    <col min="8454" max="8454" width="7.140625" style="2" customWidth="1"/>
    <col min="8455" max="8455" width="7" style="2" customWidth="1"/>
    <col min="8456" max="8456" width="11.5703125" style="2" customWidth="1"/>
    <col min="8457" max="8457" width="5.85546875" style="2" customWidth="1"/>
    <col min="8458" max="8458" width="14" style="2" customWidth="1"/>
    <col min="8459" max="8459" width="6" style="2" customWidth="1"/>
    <col min="8460" max="8460" width="5.5703125" style="2" customWidth="1"/>
    <col min="8461" max="8461" width="5.140625" style="2" customWidth="1"/>
    <col min="8462" max="8462" width="2" style="2" customWidth="1"/>
    <col min="8463" max="8463" width="5.42578125" style="2" customWidth="1"/>
    <col min="8464" max="8464" width="4.85546875" style="2" customWidth="1"/>
    <col min="8465" max="8465" width="1.85546875" style="2" customWidth="1"/>
    <col min="8466" max="8466" width="5.5703125" style="2" customWidth="1"/>
    <col min="8467" max="8467" width="4.7109375" style="2" customWidth="1"/>
    <col min="8468" max="8468" width="1.85546875" style="2" customWidth="1"/>
    <col min="8469" max="8469" width="5.7109375" style="2" customWidth="1"/>
    <col min="8470" max="8704" width="9.140625" style="2"/>
    <col min="8705" max="8705" width="18.7109375" style="2" customWidth="1"/>
    <col min="8706" max="8706" width="6.5703125" style="2" customWidth="1"/>
    <col min="8707" max="8707" width="7.7109375" style="2" customWidth="1"/>
    <col min="8708" max="8709" width="6.5703125" style="2" customWidth="1"/>
    <col min="8710" max="8710" width="7.140625" style="2" customWidth="1"/>
    <col min="8711" max="8711" width="7" style="2" customWidth="1"/>
    <col min="8712" max="8712" width="11.5703125" style="2" customWidth="1"/>
    <col min="8713" max="8713" width="5.85546875" style="2" customWidth="1"/>
    <col min="8714" max="8714" width="14" style="2" customWidth="1"/>
    <col min="8715" max="8715" width="6" style="2" customWidth="1"/>
    <col min="8716" max="8716" width="5.5703125" style="2" customWidth="1"/>
    <col min="8717" max="8717" width="5.140625" style="2" customWidth="1"/>
    <col min="8718" max="8718" width="2" style="2" customWidth="1"/>
    <col min="8719" max="8719" width="5.42578125" style="2" customWidth="1"/>
    <col min="8720" max="8720" width="4.85546875" style="2" customWidth="1"/>
    <col min="8721" max="8721" width="1.85546875" style="2" customWidth="1"/>
    <col min="8722" max="8722" width="5.5703125" style="2" customWidth="1"/>
    <col min="8723" max="8723" width="4.7109375" style="2" customWidth="1"/>
    <col min="8724" max="8724" width="1.85546875" style="2" customWidth="1"/>
    <col min="8725" max="8725" width="5.7109375" style="2" customWidth="1"/>
    <col min="8726" max="8960" width="9.140625" style="2"/>
    <col min="8961" max="8961" width="18.7109375" style="2" customWidth="1"/>
    <col min="8962" max="8962" width="6.5703125" style="2" customWidth="1"/>
    <col min="8963" max="8963" width="7.7109375" style="2" customWidth="1"/>
    <col min="8964" max="8965" width="6.5703125" style="2" customWidth="1"/>
    <col min="8966" max="8966" width="7.140625" style="2" customWidth="1"/>
    <col min="8967" max="8967" width="7" style="2" customWidth="1"/>
    <col min="8968" max="8968" width="11.5703125" style="2" customWidth="1"/>
    <col min="8969" max="8969" width="5.85546875" style="2" customWidth="1"/>
    <col min="8970" max="8970" width="14" style="2" customWidth="1"/>
    <col min="8971" max="8971" width="6" style="2" customWidth="1"/>
    <col min="8972" max="8972" width="5.5703125" style="2" customWidth="1"/>
    <col min="8973" max="8973" width="5.140625" style="2" customWidth="1"/>
    <col min="8974" max="8974" width="2" style="2" customWidth="1"/>
    <col min="8975" max="8975" width="5.42578125" style="2" customWidth="1"/>
    <col min="8976" max="8976" width="4.85546875" style="2" customWidth="1"/>
    <col min="8977" max="8977" width="1.85546875" style="2" customWidth="1"/>
    <col min="8978" max="8978" width="5.5703125" style="2" customWidth="1"/>
    <col min="8979" max="8979" width="4.7109375" style="2" customWidth="1"/>
    <col min="8980" max="8980" width="1.85546875" style="2" customWidth="1"/>
    <col min="8981" max="8981" width="5.7109375" style="2" customWidth="1"/>
    <col min="8982" max="9216" width="9.140625" style="2"/>
    <col min="9217" max="9217" width="18.7109375" style="2" customWidth="1"/>
    <col min="9218" max="9218" width="6.5703125" style="2" customWidth="1"/>
    <col min="9219" max="9219" width="7.7109375" style="2" customWidth="1"/>
    <col min="9220" max="9221" width="6.5703125" style="2" customWidth="1"/>
    <col min="9222" max="9222" width="7.140625" style="2" customWidth="1"/>
    <col min="9223" max="9223" width="7" style="2" customWidth="1"/>
    <col min="9224" max="9224" width="11.5703125" style="2" customWidth="1"/>
    <col min="9225" max="9225" width="5.85546875" style="2" customWidth="1"/>
    <col min="9226" max="9226" width="14" style="2" customWidth="1"/>
    <col min="9227" max="9227" width="6" style="2" customWidth="1"/>
    <col min="9228" max="9228" width="5.5703125" style="2" customWidth="1"/>
    <col min="9229" max="9229" width="5.140625" style="2" customWidth="1"/>
    <col min="9230" max="9230" width="2" style="2" customWidth="1"/>
    <col min="9231" max="9231" width="5.42578125" style="2" customWidth="1"/>
    <col min="9232" max="9232" width="4.85546875" style="2" customWidth="1"/>
    <col min="9233" max="9233" width="1.85546875" style="2" customWidth="1"/>
    <col min="9234" max="9234" width="5.5703125" style="2" customWidth="1"/>
    <col min="9235" max="9235" width="4.7109375" style="2" customWidth="1"/>
    <col min="9236" max="9236" width="1.85546875" style="2" customWidth="1"/>
    <col min="9237" max="9237" width="5.7109375" style="2" customWidth="1"/>
    <col min="9238" max="9472" width="9.140625" style="2"/>
    <col min="9473" max="9473" width="18.7109375" style="2" customWidth="1"/>
    <col min="9474" max="9474" width="6.5703125" style="2" customWidth="1"/>
    <col min="9475" max="9475" width="7.7109375" style="2" customWidth="1"/>
    <col min="9476" max="9477" width="6.5703125" style="2" customWidth="1"/>
    <col min="9478" max="9478" width="7.140625" style="2" customWidth="1"/>
    <col min="9479" max="9479" width="7" style="2" customWidth="1"/>
    <col min="9480" max="9480" width="11.5703125" style="2" customWidth="1"/>
    <col min="9481" max="9481" width="5.85546875" style="2" customWidth="1"/>
    <col min="9482" max="9482" width="14" style="2" customWidth="1"/>
    <col min="9483" max="9483" width="6" style="2" customWidth="1"/>
    <col min="9484" max="9484" width="5.5703125" style="2" customWidth="1"/>
    <col min="9485" max="9485" width="5.140625" style="2" customWidth="1"/>
    <col min="9486" max="9486" width="2" style="2" customWidth="1"/>
    <col min="9487" max="9487" width="5.42578125" style="2" customWidth="1"/>
    <col min="9488" max="9488" width="4.85546875" style="2" customWidth="1"/>
    <col min="9489" max="9489" width="1.85546875" style="2" customWidth="1"/>
    <col min="9490" max="9490" width="5.5703125" style="2" customWidth="1"/>
    <col min="9491" max="9491" width="4.7109375" style="2" customWidth="1"/>
    <col min="9492" max="9492" width="1.85546875" style="2" customWidth="1"/>
    <col min="9493" max="9493" width="5.7109375" style="2" customWidth="1"/>
    <col min="9494" max="9728" width="9.140625" style="2"/>
    <col min="9729" max="9729" width="18.7109375" style="2" customWidth="1"/>
    <col min="9730" max="9730" width="6.5703125" style="2" customWidth="1"/>
    <col min="9731" max="9731" width="7.7109375" style="2" customWidth="1"/>
    <col min="9732" max="9733" width="6.5703125" style="2" customWidth="1"/>
    <col min="9734" max="9734" width="7.140625" style="2" customWidth="1"/>
    <col min="9735" max="9735" width="7" style="2" customWidth="1"/>
    <col min="9736" max="9736" width="11.5703125" style="2" customWidth="1"/>
    <col min="9737" max="9737" width="5.85546875" style="2" customWidth="1"/>
    <col min="9738" max="9738" width="14" style="2" customWidth="1"/>
    <col min="9739" max="9739" width="6" style="2" customWidth="1"/>
    <col min="9740" max="9740" width="5.5703125" style="2" customWidth="1"/>
    <col min="9741" max="9741" width="5.140625" style="2" customWidth="1"/>
    <col min="9742" max="9742" width="2" style="2" customWidth="1"/>
    <col min="9743" max="9743" width="5.42578125" style="2" customWidth="1"/>
    <col min="9744" max="9744" width="4.85546875" style="2" customWidth="1"/>
    <col min="9745" max="9745" width="1.85546875" style="2" customWidth="1"/>
    <col min="9746" max="9746" width="5.5703125" style="2" customWidth="1"/>
    <col min="9747" max="9747" width="4.7109375" style="2" customWidth="1"/>
    <col min="9748" max="9748" width="1.85546875" style="2" customWidth="1"/>
    <col min="9749" max="9749" width="5.7109375" style="2" customWidth="1"/>
    <col min="9750" max="9984" width="9.140625" style="2"/>
    <col min="9985" max="9985" width="18.7109375" style="2" customWidth="1"/>
    <col min="9986" max="9986" width="6.5703125" style="2" customWidth="1"/>
    <col min="9987" max="9987" width="7.7109375" style="2" customWidth="1"/>
    <col min="9988" max="9989" width="6.5703125" style="2" customWidth="1"/>
    <col min="9990" max="9990" width="7.140625" style="2" customWidth="1"/>
    <col min="9991" max="9991" width="7" style="2" customWidth="1"/>
    <col min="9992" max="9992" width="11.5703125" style="2" customWidth="1"/>
    <col min="9993" max="9993" width="5.85546875" style="2" customWidth="1"/>
    <col min="9994" max="9994" width="14" style="2" customWidth="1"/>
    <col min="9995" max="9995" width="6" style="2" customWidth="1"/>
    <col min="9996" max="9996" width="5.5703125" style="2" customWidth="1"/>
    <col min="9997" max="9997" width="5.140625" style="2" customWidth="1"/>
    <col min="9998" max="9998" width="2" style="2" customWidth="1"/>
    <col min="9999" max="9999" width="5.42578125" style="2" customWidth="1"/>
    <col min="10000" max="10000" width="4.85546875" style="2" customWidth="1"/>
    <col min="10001" max="10001" width="1.85546875" style="2" customWidth="1"/>
    <col min="10002" max="10002" width="5.5703125" style="2" customWidth="1"/>
    <col min="10003" max="10003" width="4.7109375" style="2" customWidth="1"/>
    <col min="10004" max="10004" width="1.85546875" style="2" customWidth="1"/>
    <col min="10005" max="10005" width="5.7109375" style="2" customWidth="1"/>
    <col min="10006" max="10240" width="9.140625" style="2"/>
    <col min="10241" max="10241" width="18.7109375" style="2" customWidth="1"/>
    <col min="10242" max="10242" width="6.5703125" style="2" customWidth="1"/>
    <col min="10243" max="10243" width="7.7109375" style="2" customWidth="1"/>
    <col min="10244" max="10245" width="6.5703125" style="2" customWidth="1"/>
    <col min="10246" max="10246" width="7.140625" style="2" customWidth="1"/>
    <col min="10247" max="10247" width="7" style="2" customWidth="1"/>
    <col min="10248" max="10248" width="11.5703125" style="2" customWidth="1"/>
    <col min="10249" max="10249" width="5.85546875" style="2" customWidth="1"/>
    <col min="10250" max="10250" width="14" style="2" customWidth="1"/>
    <col min="10251" max="10251" width="6" style="2" customWidth="1"/>
    <col min="10252" max="10252" width="5.5703125" style="2" customWidth="1"/>
    <col min="10253" max="10253" width="5.140625" style="2" customWidth="1"/>
    <col min="10254" max="10254" width="2" style="2" customWidth="1"/>
    <col min="10255" max="10255" width="5.42578125" style="2" customWidth="1"/>
    <col min="10256" max="10256" width="4.85546875" style="2" customWidth="1"/>
    <col min="10257" max="10257" width="1.85546875" style="2" customWidth="1"/>
    <col min="10258" max="10258" width="5.5703125" style="2" customWidth="1"/>
    <col min="10259" max="10259" width="4.7109375" style="2" customWidth="1"/>
    <col min="10260" max="10260" width="1.85546875" style="2" customWidth="1"/>
    <col min="10261" max="10261" width="5.7109375" style="2" customWidth="1"/>
    <col min="10262" max="10496" width="9.140625" style="2"/>
    <col min="10497" max="10497" width="18.7109375" style="2" customWidth="1"/>
    <col min="10498" max="10498" width="6.5703125" style="2" customWidth="1"/>
    <col min="10499" max="10499" width="7.7109375" style="2" customWidth="1"/>
    <col min="10500" max="10501" width="6.5703125" style="2" customWidth="1"/>
    <col min="10502" max="10502" width="7.140625" style="2" customWidth="1"/>
    <col min="10503" max="10503" width="7" style="2" customWidth="1"/>
    <col min="10504" max="10504" width="11.5703125" style="2" customWidth="1"/>
    <col min="10505" max="10505" width="5.85546875" style="2" customWidth="1"/>
    <col min="10506" max="10506" width="14" style="2" customWidth="1"/>
    <col min="10507" max="10507" width="6" style="2" customWidth="1"/>
    <col min="10508" max="10508" width="5.5703125" style="2" customWidth="1"/>
    <col min="10509" max="10509" width="5.140625" style="2" customWidth="1"/>
    <col min="10510" max="10510" width="2" style="2" customWidth="1"/>
    <col min="10511" max="10511" width="5.42578125" style="2" customWidth="1"/>
    <col min="10512" max="10512" width="4.85546875" style="2" customWidth="1"/>
    <col min="10513" max="10513" width="1.85546875" style="2" customWidth="1"/>
    <col min="10514" max="10514" width="5.5703125" style="2" customWidth="1"/>
    <col min="10515" max="10515" width="4.7109375" style="2" customWidth="1"/>
    <col min="10516" max="10516" width="1.85546875" style="2" customWidth="1"/>
    <col min="10517" max="10517" width="5.7109375" style="2" customWidth="1"/>
    <col min="10518" max="10752" width="9.140625" style="2"/>
    <col min="10753" max="10753" width="18.7109375" style="2" customWidth="1"/>
    <col min="10754" max="10754" width="6.5703125" style="2" customWidth="1"/>
    <col min="10755" max="10755" width="7.7109375" style="2" customWidth="1"/>
    <col min="10756" max="10757" width="6.5703125" style="2" customWidth="1"/>
    <col min="10758" max="10758" width="7.140625" style="2" customWidth="1"/>
    <col min="10759" max="10759" width="7" style="2" customWidth="1"/>
    <col min="10760" max="10760" width="11.5703125" style="2" customWidth="1"/>
    <col min="10761" max="10761" width="5.85546875" style="2" customWidth="1"/>
    <col min="10762" max="10762" width="14" style="2" customWidth="1"/>
    <col min="10763" max="10763" width="6" style="2" customWidth="1"/>
    <col min="10764" max="10764" width="5.5703125" style="2" customWidth="1"/>
    <col min="10765" max="10765" width="5.140625" style="2" customWidth="1"/>
    <col min="10766" max="10766" width="2" style="2" customWidth="1"/>
    <col min="10767" max="10767" width="5.42578125" style="2" customWidth="1"/>
    <col min="10768" max="10768" width="4.85546875" style="2" customWidth="1"/>
    <col min="10769" max="10769" width="1.85546875" style="2" customWidth="1"/>
    <col min="10770" max="10770" width="5.5703125" style="2" customWidth="1"/>
    <col min="10771" max="10771" width="4.7109375" style="2" customWidth="1"/>
    <col min="10772" max="10772" width="1.85546875" style="2" customWidth="1"/>
    <col min="10773" max="10773" width="5.7109375" style="2" customWidth="1"/>
    <col min="10774" max="11008" width="9.140625" style="2"/>
    <col min="11009" max="11009" width="18.7109375" style="2" customWidth="1"/>
    <col min="11010" max="11010" width="6.5703125" style="2" customWidth="1"/>
    <col min="11011" max="11011" width="7.7109375" style="2" customWidth="1"/>
    <col min="11012" max="11013" width="6.5703125" style="2" customWidth="1"/>
    <col min="11014" max="11014" width="7.140625" style="2" customWidth="1"/>
    <col min="11015" max="11015" width="7" style="2" customWidth="1"/>
    <col min="11016" max="11016" width="11.5703125" style="2" customWidth="1"/>
    <col min="11017" max="11017" width="5.85546875" style="2" customWidth="1"/>
    <col min="11018" max="11018" width="14" style="2" customWidth="1"/>
    <col min="11019" max="11019" width="6" style="2" customWidth="1"/>
    <col min="11020" max="11020" width="5.5703125" style="2" customWidth="1"/>
    <col min="11021" max="11021" width="5.140625" style="2" customWidth="1"/>
    <col min="11022" max="11022" width="2" style="2" customWidth="1"/>
    <col min="11023" max="11023" width="5.42578125" style="2" customWidth="1"/>
    <col min="11024" max="11024" width="4.85546875" style="2" customWidth="1"/>
    <col min="11025" max="11025" width="1.85546875" style="2" customWidth="1"/>
    <col min="11026" max="11026" width="5.5703125" style="2" customWidth="1"/>
    <col min="11027" max="11027" width="4.7109375" style="2" customWidth="1"/>
    <col min="11028" max="11028" width="1.85546875" style="2" customWidth="1"/>
    <col min="11029" max="11029" width="5.7109375" style="2" customWidth="1"/>
    <col min="11030" max="11264" width="9.140625" style="2"/>
    <col min="11265" max="11265" width="18.7109375" style="2" customWidth="1"/>
    <col min="11266" max="11266" width="6.5703125" style="2" customWidth="1"/>
    <col min="11267" max="11267" width="7.7109375" style="2" customWidth="1"/>
    <col min="11268" max="11269" width="6.5703125" style="2" customWidth="1"/>
    <col min="11270" max="11270" width="7.140625" style="2" customWidth="1"/>
    <col min="11271" max="11271" width="7" style="2" customWidth="1"/>
    <col min="11272" max="11272" width="11.5703125" style="2" customWidth="1"/>
    <col min="11273" max="11273" width="5.85546875" style="2" customWidth="1"/>
    <col min="11274" max="11274" width="14" style="2" customWidth="1"/>
    <col min="11275" max="11275" width="6" style="2" customWidth="1"/>
    <col min="11276" max="11276" width="5.5703125" style="2" customWidth="1"/>
    <col min="11277" max="11277" width="5.140625" style="2" customWidth="1"/>
    <col min="11278" max="11278" width="2" style="2" customWidth="1"/>
    <col min="11279" max="11279" width="5.42578125" style="2" customWidth="1"/>
    <col min="11280" max="11280" width="4.85546875" style="2" customWidth="1"/>
    <col min="11281" max="11281" width="1.85546875" style="2" customWidth="1"/>
    <col min="11282" max="11282" width="5.5703125" style="2" customWidth="1"/>
    <col min="11283" max="11283" width="4.7109375" style="2" customWidth="1"/>
    <col min="11284" max="11284" width="1.85546875" style="2" customWidth="1"/>
    <col min="11285" max="11285" width="5.7109375" style="2" customWidth="1"/>
    <col min="11286" max="11520" width="9.140625" style="2"/>
    <col min="11521" max="11521" width="18.7109375" style="2" customWidth="1"/>
    <col min="11522" max="11522" width="6.5703125" style="2" customWidth="1"/>
    <col min="11523" max="11523" width="7.7109375" style="2" customWidth="1"/>
    <col min="11524" max="11525" width="6.5703125" style="2" customWidth="1"/>
    <col min="11526" max="11526" width="7.140625" style="2" customWidth="1"/>
    <col min="11527" max="11527" width="7" style="2" customWidth="1"/>
    <col min="11528" max="11528" width="11.5703125" style="2" customWidth="1"/>
    <col min="11529" max="11529" width="5.85546875" style="2" customWidth="1"/>
    <col min="11530" max="11530" width="14" style="2" customWidth="1"/>
    <col min="11531" max="11531" width="6" style="2" customWidth="1"/>
    <col min="11532" max="11532" width="5.5703125" style="2" customWidth="1"/>
    <col min="11533" max="11533" width="5.140625" style="2" customWidth="1"/>
    <col min="11534" max="11534" width="2" style="2" customWidth="1"/>
    <col min="11535" max="11535" width="5.42578125" style="2" customWidth="1"/>
    <col min="11536" max="11536" width="4.85546875" style="2" customWidth="1"/>
    <col min="11537" max="11537" width="1.85546875" style="2" customWidth="1"/>
    <col min="11538" max="11538" width="5.5703125" style="2" customWidth="1"/>
    <col min="11539" max="11539" width="4.7109375" style="2" customWidth="1"/>
    <col min="11540" max="11540" width="1.85546875" style="2" customWidth="1"/>
    <col min="11541" max="11541" width="5.7109375" style="2" customWidth="1"/>
    <col min="11542" max="11776" width="9.140625" style="2"/>
    <col min="11777" max="11777" width="18.7109375" style="2" customWidth="1"/>
    <col min="11778" max="11778" width="6.5703125" style="2" customWidth="1"/>
    <col min="11779" max="11779" width="7.7109375" style="2" customWidth="1"/>
    <col min="11780" max="11781" width="6.5703125" style="2" customWidth="1"/>
    <col min="11782" max="11782" width="7.140625" style="2" customWidth="1"/>
    <col min="11783" max="11783" width="7" style="2" customWidth="1"/>
    <col min="11784" max="11784" width="11.5703125" style="2" customWidth="1"/>
    <col min="11785" max="11785" width="5.85546875" style="2" customWidth="1"/>
    <col min="11786" max="11786" width="14" style="2" customWidth="1"/>
    <col min="11787" max="11787" width="6" style="2" customWidth="1"/>
    <col min="11788" max="11788" width="5.5703125" style="2" customWidth="1"/>
    <col min="11789" max="11789" width="5.140625" style="2" customWidth="1"/>
    <col min="11790" max="11790" width="2" style="2" customWidth="1"/>
    <col min="11791" max="11791" width="5.42578125" style="2" customWidth="1"/>
    <col min="11792" max="11792" width="4.85546875" style="2" customWidth="1"/>
    <col min="11793" max="11793" width="1.85546875" style="2" customWidth="1"/>
    <col min="11794" max="11794" width="5.5703125" style="2" customWidth="1"/>
    <col min="11795" max="11795" width="4.7109375" style="2" customWidth="1"/>
    <col min="11796" max="11796" width="1.85546875" style="2" customWidth="1"/>
    <col min="11797" max="11797" width="5.7109375" style="2" customWidth="1"/>
    <col min="11798" max="12032" width="9.140625" style="2"/>
    <col min="12033" max="12033" width="18.7109375" style="2" customWidth="1"/>
    <col min="12034" max="12034" width="6.5703125" style="2" customWidth="1"/>
    <col min="12035" max="12035" width="7.7109375" style="2" customWidth="1"/>
    <col min="12036" max="12037" width="6.5703125" style="2" customWidth="1"/>
    <col min="12038" max="12038" width="7.140625" style="2" customWidth="1"/>
    <col min="12039" max="12039" width="7" style="2" customWidth="1"/>
    <col min="12040" max="12040" width="11.5703125" style="2" customWidth="1"/>
    <col min="12041" max="12041" width="5.85546875" style="2" customWidth="1"/>
    <col min="12042" max="12042" width="14" style="2" customWidth="1"/>
    <col min="12043" max="12043" width="6" style="2" customWidth="1"/>
    <col min="12044" max="12044" width="5.5703125" style="2" customWidth="1"/>
    <col min="12045" max="12045" width="5.140625" style="2" customWidth="1"/>
    <col min="12046" max="12046" width="2" style="2" customWidth="1"/>
    <col min="12047" max="12047" width="5.42578125" style="2" customWidth="1"/>
    <col min="12048" max="12048" width="4.85546875" style="2" customWidth="1"/>
    <col min="12049" max="12049" width="1.85546875" style="2" customWidth="1"/>
    <col min="12050" max="12050" width="5.5703125" style="2" customWidth="1"/>
    <col min="12051" max="12051" width="4.7109375" style="2" customWidth="1"/>
    <col min="12052" max="12052" width="1.85546875" style="2" customWidth="1"/>
    <col min="12053" max="12053" width="5.7109375" style="2" customWidth="1"/>
    <col min="12054" max="12288" width="9.140625" style="2"/>
    <col min="12289" max="12289" width="18.7109375" style="2" customWidth="1"/>
    <col min="12290" max="12290" width="6.5703125" style="2" customWidth="1"/>
    <col min="12291" max="12291" width="7.7109375" style="2" customWidth="1"/>
    <col min="12292" max="12293" width="6.5703125" style="2" customWidth="1"/>
    <col min="12294" max="12294" width="7.140625" style="2" customWidth="1"/>
    <col min="12295" max="12295" width="7" style="2" customWidth="1"/>
    <col min="12296" max="12296" width="11.5703125" style="2" customWidth="1"/>
    <col min="12297" max="12297" width="5.85546875" style="2" customWidth="1"/>
    <col min="12298" max="12298" width="14" style="2" customWidth="1"/>
    <col min="12299" max="12299" width="6" style="2" customWidth="1"/>
    <col min="12300" max="12300" width="5.5703125" style="2" customWidth="1"/>
    <col min="12301" max="12301" width="5.140625" style="2" customWidth="1"/>
    <col min="12302" max="12302" width="2" style="2" customWidth="1"/>
    <col min="12303" max="12303" width="5.42578125" style="2" customWidth="1"/>
    <col min="12304" max="12304" width="4.85546875" style="2" customWidth="1"/>
    <col min="12305" max="12305" width="1.85546875" style="2" customWidth="1"/>
    <col min="12306" max="12306" width="5.5703125" style="2" customWidth="1"/>
    <col min="12307" max="12307" width="4.7109375" style="2" customWidth="1"/>
    <col min="12308" max="12308" width="1.85546875" style="2" customWidth="1"/>
    <col min="12309" max="12309" width="5.7109375" style="2" customWidth="1"/>
    <col min="12310" max="12544" width="9.140625" style="2"/>
    <col min="12545" max="12545" width="18.7109375" style="2" customWidth="1"/>
    <col min="12546" max="12546" width="6.5703125" style="2" customWidth="1"/>
    <col min="12547" max="12547" width="7.7109375" style="2" customWidth="1"/>
    <col min="12548" max="12549" width="6.5703125" style="2" customWidth="1"/>
    <col min="12550" max="12550" width="7.140625" style="2" customWidth="1"/>
    <col min="12551" max="12551" width="7" style="2" customWidth="1"/>
    <col min="12552" max="12552" width="11.5703125" style="2" customWidth="1"/>
    <col min="12553" max="12553" width="5.85546875" style="2" customWidth="1"/>
    <col min="12554" max="12554" width="14" style="2" customWidth="1"/>
    <col min="12555" max="12555" width="6" style="2" customWidth="1"/>
    <col min="12556" max="12556" width="5.5703125" style="2" customWidth="1"/>
    <col min="12557" max="12557" width="5.140625" style="2" customWidth="1"/>
    <col min="12558" max="12558" width="2" style="2" customWidth="1"/>
    <col min="12559" max="12559" width="5.42578125" style="2" customWidth="1"/>
    <col min="12560" max="12560" width="4.85546875" style="2" customWidth="1"/>
    <col min="12561" max="12561" width="1.85546875" style="2" customWidth="1"/>
    <col min="12562" max="12562" width="5.5703125" style="2" customWidth="1"/>
    <col min="12563" max="12563" width="4.7109375" style="2" customWidth="1"/>
    <col min="12564" max="12564" width="1.85546875" style="2" customWidth="1"/>
    <col min="12565" max="12565" width="5.7109375" style="2" customWidth="1"/>
    <col min="12566" max="12800" width="9.140625" style="2"/>
    <col min="12801" max="12801" width="18.7109375" style="2" customWidth="1"/>
    <col min="12802" max="12802" width="6.5703125" style="2" customWidth="1"/>
    <col min="12803" max="12803" width="7.7109375" style="2" customWidth="1"/>
    <col min="12804" max="12805" width="6.5703125" style="2" customWidth="1"/>
    <col min="12806" max="12806" width="7.140625" style="2" customWidth="1"/>
    <col min="12807" max="12807" width="7" style="2" customWidth="1"/>
    <col min="12808" max="12808" width="11.5703125" style="2" customWidth="1"/>
    <col min="12809" max="12809" width="5.85546875" style="2" customWidth="1"/>
    <col min="12810" max="12810" width="14" style="2" customWidth="1"/>
    <col min="12811" max="12811" width="6" style="2" customWidth="1"/>
    <col min="12812" max="12812" width="5.5703125" style="2" customWidth="1"/>
    <col min="12813" max="12813" width="5.140625" style="2" customWidth="1"/>
    <col min="12814" max="12814" width="2" style="2" customWidth="1"/>
    <col min="12815" max="12815" width="5.42578125" style="2" customWidth="1"/>
    <col min="12816" max="12816" width="4.85546875" style="2" customWidth="1"/>
    <col min="12817" max="12817" width="1.85546875" style="2" customWidth="1"/>
    <col min="12818" max="12818" width="5.5703125" style="2" customWidth="1"/>
    <col min="12819" max="12819" width="4.7109375" style="2" customWidth="1"/>
    <col min="12820" max="12820" width="1.85546875" style="2" customWidth="1"/>
    <col min="12821" max="12821" width="5.7109375" style="2" customWidth="1"/>
    <col min="12822" max="13056" width="9.140625" style="2"/>
    <col min="13057" max="13057" width="18.7109375" style="2" customWidth="1"/>
    <col min="13058" max="13058" width="6.5703125" style="2" customWidth="1"/>
    <col min="13059" max="13059" width="7.7109375" style="2" customWidth="1"/>
    <col min="13060" max="13061" width="6.5703125" style="2" customWidth="1"/>
    <col min="13062" max="13062" width="7.140625" style="2" customWidth="1"/>
    <col min="13063" max="13063" width="7" style="2" customWidth="1"/>
    <col min="13064" max="13064" width="11.5703125" style="2" customWidth="1"/>
    <col min="13065" max="13065" width="5.85546875" style="2" customWidth="1"/>
    <col min="13066" max="13066" width="14" style="2" customWidth="1"/>
    <col min="13067" max="13067" width="6" style="2" customWidth="1"/>
    <col min="13068" max="13068" width="5.5703125" style="2" customWidth="1"/>
    <col min="13069" max="13069" width="5.140625" style="2" customWidth="1"/>
    <col min="13070" max="13070" width="2" style="2" customWidth="1"/>
    <col min="13071" max="13071" width="5.42578125" style="2" customWidth="1"/>
    <col min="13072" max="13072" width="4.85546875" style="2" customWidth="1"/>
    <col min="13073" max="13073" width="1.85546875" style="2" customWidth="1"/>
    <col min="13074" max="13074" width="5.5703125" style="2" customWidth="1"/>
    <col min="13075" max="13075" width="4.7109375" style="2" customWidth="1"/>
    <col min="13076" max="13076" width="1.85546875" style="2" customWidth="1"/>
    <col min="13077" max="13077" width="5.7109375" style="2" customWidth="1"/>
    <col min="13078" max="13312" width="9.140625" style="2"/>
    <col min="13313" max="13313" width="18.7109375" style="2" customWidth="1"/>
    <col min="13314" max="13314" width="6.5703125" style="2" customWidth="1"/>
    <col min="13315" max="13315" width="7.7109375" style="2" customWidth="1"/>
    <col min="13316" max="13317" width="6.5703125" style="2" customWidth="1"/>
    <col min="13318" max="13318" width="7.140625" style="2" customWidth="1"/>
    <col min="13319" max="13319" width="7" style="2" customWidth="1"/>
    <col min="13320" max="13320" width="11.5703125" style="2" customWidth="1"/>
    <col min="13321" max="13321" width="5.85546875" style="2" customWidth="1"/>
    <col min="13322" max="13322" width="14" style="2" customWidth="1"/>
    <col min="13323" max="13323" width="6" style="2" customWidth="1"/>
    <col min="13324" max="13324" width="5.5703125" style="2" customWidth="1"/>
    <col min="13325" max="13325" width="5.140625" style="2" customWidth="1"/>
    <col min="13326" max="13326" width="2" style="2" customWidth="1"/>
    <col min="13327" max="13327" width="5.42578125" style="2" customWidth="1"/>
    <col min="13328" max="13328" width="4.85546875" style="2" customWidth="1"/>
    <col min="13329" max="13329" width="1.85546875" style="2" customWidth="1"/>
    <col min="13330" max="13330" width="5.5703125" style="2" customWidth="1"/>
    <col min="13331" max="13331" width="4.7109375" style="2" customWidth="1"/>
    <col min="13332" max="13332" width="1.85546875" style="2" customWidth="1"/>
    <col min="13333" max="13333" width="5.7109375" style="2" customWidth="1"/>
    <col min="13334" max="13568" width="9.140625" style="2"/>
    <col min="13569" max="13569" width="18.7109375" style="2" customWidth="1"/>
    <col min="13570" max="13570" width="6.5703125" style="2" customWidth="1"/>
    <col min="13571" max="13571" width="7.7109375" style="2" customWidth="1"/>
    <col min="13572" max="13573" width="6.5703125" style="2" customWidth="1"/>
    <col min="13574" max="13574" width="7.140625" style="2" customWidth="1"/>
    <col min="13575" max="13575" width="7" style="2" customWidth="1"/>
    <col min="13576" max="13576" width="11.5703125" style="2" customWidth="1"/>
    <col min="13577" max="13577" width="5.85546875" style="2" customWidth="1"/>
    <col min="13578" max="13578" width="14" style="2" customWidth="1"/>
    <col min="13579" max="13579" width="6" style="2" customWidth="1"/>
    <col min="13580" max="13580" width="5.5703125" style="2" customWidth="1"/>
    <col min="13581" max="13581" width="5.140625" style="2" customWidth="1"/>
    <col min="13582" max="13582" width="2" style="2" customWidth="1"/>
    <col min="13583" max="13583" width="5.42578125" style="2" customWidth="1"/>
    <col min="13584" max="13584" width="4.85546875" style="2" customWidth="1"/>
    <col min="13585" max="13585" width="1.85546875" style="2" customWidth="1"/>
    <col min="13586" max="13586" width="5.5703125" style="2" customWidth="1"/>
    <col min="13587" max="13587" width="4.7109375" style="2" customWidth="1"/>
    <col min="13588" max="13588" width="1.85546875" style="2" customWidth="1"/>
    <col min="13589" max="13589" width="5.7109375" style="2" customWidth="1"/>
    <col min="13590" max="13824" width="9.140625" style="2"/>
    <col min="13825" max="13825" width="18.7109375" style="2" customWidth="1"/>
    <col min="13826" max="13826" width="6.5703125" style="2" customWidth="1"/>
    <col min="13827" max="13827" width="7.7109375" style="2" customWidth="1"/>
    <col min="13828" max="13829" width="6.5703125" style="2" customWidth="1"/>
    <col min="13830" max="13830" width="7.140625" style="2" customWidth="1"/>
    <col min="13831" max="13831" width="7" style="2" customWidth="1"/>
    <col min="13832" max="13832" width="11.5703125" style="2" customWidth="1"/>
    <col min="13833" max="13833" width="5.85546875" style="2" customWidth="1"/>
    <col min="13834" max="13834" width="14" style="2" customWidth="1"/>
    <col min="13835" max="13835" width="6" style="2" customWidth="1"/>
    <col min="13836" max="13836" width="5.5703125" style="2" customWidth="1"/>
    <col min="13837" max="13837" width="5.140625" style="2" customWidth="1"/>
    <col min="13838" max="13838" width="2" style="2" customWidth="1"/>
    <col min="13839" max="13839" width="5.42578125" style="2" customWidth="1"/>
    <col min="13840" max="13840" width="4.85546875" style="2" customWidth="1"/>
    <col min="13841" max="13841" width="1.85546875" style="2" customWidth="1"/>
    <col min="13842" max="13842" width="5.5703125" style="2" customWidth="1"/>
    <col min="13843" max="13843" width="4.7109375" style="2" customWidth="1"/>
    <col min="13844" max="13844" width="1.85546875" style="2" customWidth="1"/>
    <col min="13845" max="13845" width="5.7109375" style="2" customWidth="1"/>
    <col min="13846" max="14080" width="9.140625" style="2"/>
    <col min="14081" max="14081" width="18.7109375" style="2" customWidth="1"/>
    <col min="14082" max="14082" width="6.5703125" style="2" customWidth="1"/>
    <col min="14083" max="14083" width="7.7109375" style="2" customWidth="1"/>
    <col min="14084" max="14085" width="6.5703125" style="2" customWidth="1"/>
    <col min="14086" max="14086" width="7.140625" style="2" customWidth="1"/>
    <col min="14087" max="14087" width="7" style="2" customWidth="1"/>
    <col min="14088" max="14088" width="11.5703125" style="2" customWidth="1"/>
    <col min="14089" max="14089" width="5.85546875" style="2" customWidth="1"/>
    <col min="14090" max="14090" width="14" style="2" customWidth="1"/>
    <col min="14091" max="14091" width="6" style="2" customWidth="1"/>
    <col min="14092" max="14092" width="5.5703125" style="2" customWidth="1"/>
    <col min="14093" max="14093" width="5.140625" style="2" customWidth="1"/>
    <col min="14094" max="14094" width="2" style="2" customWidth="1"/>
    <col min="14095" max="14095" width="5.42578125" style="2" customWidth="1"/>
    <col min="14096" max="14096" width="4.85546875" style="2" customWidth="1"/>
    <col min="14097" max="14097" width="1.85546875" style="2" customWidth="1"/>
    <col min="14098" max="14098" width="5.5703125" style="2" customWidth="1"/>
    <col min="14099" max="14099" width="4.7109375" style="2" customWidth="1"/>
    <col min="14100" max="14100" width="1.85546875" style="2" customWidth="1"/>
    <col min="14101" max="14101" width="5.7109375" style="2" customWidth="1"/>
    <col min="14102" max="14336" width="9.140625" style="2"/>
    <col min="14337" max="14337" width="18.7109375" style="2" customWidth="1"/>
    <col min="14338" max="14338" width="6.5703125" style="2" customWidth="1"/>
    <col min="14339" max="14339" width="7.7109375" style="2" customWidth="1"/>
    <col min="14340" max="14341" width="6.5703125" style="2" customWidth="1"/>
    <col min="14342" max="14342" width="7.140625" style="2" customWidth="1"/>
    <col min="14343" max="14343" width="7" style="2" customWidth="1"/>
    <col min="14344" max="14344" width="11.5703125" style="2" customWidth="1"/>
    <col min="14345" max="14345" width="5.85546875" style="2" customWidth="1"/>
    <col min="14346" max="14346" width="14" style="2" customWidth="1"/>
    <col min="14347" max="14347" width="6" style="2" customWidth="1"/>
    <col min="14348" max="14348" width="5.5703125" style="2" customWidth="1"/>
    <col min="14349" max="14349" width="5.140625" style="2" customWidth="1"/>
    <col min="14350" max="14350" width="2" style="2" customWidth="1"/>
    <col min="14351" max="14351" width="5.42578125" style="2" customWidth="1"/>
    <col min="14352" max="14352" width="4.85546875" style="2" customWidth="1"/>
    <col min="14353" max="14353" width="1.85546875" style="2" customWidth="1"/>
    <col min="14354" max="14354" width="5.5703125" style="2" customWidth="1"/>
    <col min="14355" max="14355" width="4.7109375" style="2" customWidth="1"/>
    <col min="14356" max="14356" width="1.85546875" style="2" customWidth="1"/>
    <col min="14357" max="14357" width="5.7109375" style="2" customWidth="1"/>
    <col min="14358" max="14592" width="9.140625" style="2"/>
    <col min="14593" max="14593" width="18.7109375" style="2" customWidth="1"/>
    <col min="14594" max="14594" width="6.5703125" style="2" customWidth="1"/>
    <col min="14595" max="14595" width="7.7109375" style="2" customWidth="1"/>
    <col min="14596" max="14597" width="6.5703125" style="2" customWidth="1"/>
    <col min="14598" max="14598" width="7.140625" style="2" customWidth="1"/>
    <col min="14599" max="14599" width="7" style="2" customWidth="1"/>
    <col min="14600" max="14600" width="11.5703125" style="2" customWidth="1"/>
    <col min="14601" max="14601" width="5.85546875" style="2" customWidth="1"/>
    <col min="14602" max="14602" width="14" style="2" customWidth="1"/>
    <col min="14603" max="14603" width="6" style="2" customWidth="1"/>
    <col min="14604" max="14604" width="5.5703125" style="2" customWidth="1"/>
    <col min="14605" max="14605" width="5.140625" style="2" customWidth="1"/>
    <col min="14606" max="14606" width="2" style="2" customWidth="1"/>
    <col min="14607" max="14607" width="5.42578125" style="2" customWidth="1"/>
    <col min="14608" max="14608" width="4.85546875" style="2" customWidth="1"/>
    <col min="14609" max="14609" width="1.85546875" style="2" customWidth="1"/>
    <col min="14610" max="14610" width="5.5703125" style="2" customWidth="1"/>
    <col min="14611" max="14611" width="4.7109375" style="2" customWidth="1"/>
    <col min="14612" max="14612" width="1.85546875" style="2" customWidth="1"/>
    <col min="14613" max="14613" width="5.7109375" style="2" customWidth="1"/>
    <col min="14614" max="14848" width="9.140625" style="2"/>
    <col min="14849" max="14849" width="18.7109375" style="2" customWidth="1"/>
    <col min="14850" max="14850" width="6.5703125" style="2" customWidth="1"/>
    <col min="14851" max="14851" width="7.7109375" style="2" customWidth="1"/>
    <col min="14852" max="14853" width="6.5703125" style="2" customWidth="1"/>
    <col min="14854" max="14854" width="7.140625" style="2" customWidth="1"/>
    <col min="14855" max="14855" width="7" style="2" customWidth="1"/>
    <col min="14856" max="14856" width="11.5703125" style="2" customWidth="1"/>
    <col min="14857" max="14857" width="5.85546875" style="2" customWidth="1"/>
    <col min="14858" max="14858" width="14" style="2" customWidth="1"/>
    <col min="14859" max="14859" width="6" style="2" customWidth="1"/>
    <col min="14860" max="14860" width="5.5703125" style="2" customWidth="1"/>
    <col min="14861" max="14861" width="5.140625" style="2" customWidth="1"/>
    <col min="14862" max="14862" width="2" style="2" customWidth="1"/>
    <col min="14863" max="14863" width="5.42578125" style="2" customWidth="1"/>
    <col min="14864" max="14864" width="4.85546875" style="2" customWidth="1"/>
    <col min="14865" max="14865" width="1.85546875" style="2" customWidth="1"/>
    <col min="14866" max="14866" width="5.5703125" style="2" customWidth="1"/>
    <col min="14867" max="14867" width="4.7109375" style="2" customWidth="1"/>
    <col min="14868" max="14868" width="1.85546875" style="2" customWidth="1"/>
    <col min="14869" max="14869" width="5.7109375" style="2" customWidth="1"/>
    <col min="14870" max="15104" width="9.140625" style="2"/>
    <col min="15105" max="15105" width="18.7109375" style="2" customWidth="1"/>
    <col min="15106" max="15106" width="6.5703125" style="2" customWidth="1"/>
    <col min="15107" max="15107" width="7.7109375" style="2" customWidth="1"/>
    <col min="15108" max="15109" width="6.5703125" style="2" customWidth="1"/>
    <col min="15110" max="15110" width="7.140625" style="2" customWidth="1"/>
    <col min="15111" max="15111" width="7" style="2" customWidth="1"/>
    <col min="15112" max="15112" width="11.5703125" style="2" customWidth="1"/>
    <col min="15113" max="15113" width="5.85546875" style="2" customWidth="1"/>
    <col min="15114" max="15114" width="14" style="2" customWidth="1"/>
    <col min="15115" max="15115" width="6" style="2" customWidth="1"/>
    <col min="15116" max="15116" width="5.5703125" style="2" customWidth="1"/>
    <col min="15117" max="15117" width="5.140625" style="2" customWidth="1"/>
    <col min="15118" max="15118" width="2" style="2" customWidth="1"/>
    <col min="15119" max="15119" width="5.42578125" style="2" customWidth="1"/>
    <col min="15120" max="15120" width="4.85546875" style="2" customWidth="1"/>
    <col min="15121" max="15121" width="1.85546875" style="2" customWidth="1"/>
    <col min="15122" max="15122" width="5.5703125" style="2" customWidth="1"/>
    <col min="15123" max="15123" width="4.7109375" style="2" customWidth="1"/>
    <col min="15124" max="15124" width="1.85546875" style="2" customWidth="1"/>
    <col min="15125" max="15125" width="5.7109375" style="2" customWidth="1"/>
    <col min="15126" max="15360" width="9.140625" style="2"/>
    <col min="15361" max="15361" width="18.7109375" style="2" customWidth="1"/>
    <col min="15362" max="15362" width="6.5703125" style="2" customWidth="1"/>
    <col min="15363" max="15363" width="7.7109375" style="2" customWidth="1"/>
    <col min="15364" max="15365" width="6.5703125" style="2" customWidth="1"/>
    <col min="15366" max="15366" width="7.140625" style="2" customWidth="1"/>
    <col min="15367" max="15367" width="7" style="2" customWidth="1"/>
    <col min="15368" max="15368" width="11.5703125" style="2" customWidth="1"/>
    <col min="15369" max="15369" width="5.85546875" style="2" customWidth="1"/>
    <col min="15370" max="15370" width="14" style="2" customWidth="1"/>
    <col min="15371" max="15371" width="6" style="2" customWidth="1"/>
    <col min="15372" max="15372" width="5.5703125" style="2" customWidth="1"/>
    <col min="15373" max="15373" width="5.140625" style="2" customWidth="1"/>
    <col min="15374" max="15374" width="2" style="2" customWidth="1"/>
    <col min="15375" max="15375" width="5.42578125" style="2" customWidth="1"/>
    <col min="15376" max="15376" width="4.85546875" style="2" customWidth="1"/>
    <col min="15377" max="15377" width="1.85546875" style="2" customWidth="1"/>
    <col min="15378" max="15378" width="5.5703125" style="2" customWidth="1"/>
    <col min="15379" max="15379" width="4.7109375" style="2" customWidth="1"/>
    <col min="15380" max="15380" width="1.85546875" style="2" customWidth="1"/>
    <col min="15381" max="15381" width="5.7109375" style="2" customWidth="1"/>
    <col min="15382" max="15616" width="9.140625" style="2"/>
    <col min="15617" max="15617" width="18.7109375" style="2" customWidth="1"/>
    <col min="15618" max="15618" width="6.5703125" style="2" customWidth="1"/>
    <col min="15619" max="15619" width="7.7109375" style="2" customWidth="1"/>
    <col min="15620" max="15621" width="6.5703125" style="2" customWidth="1"/>
    <col min="15622" max="15622" width="7.140625" style="2" customWidth="1"/>
    <col min="15623" max="15623" width="7" style="2" customWidth="1"/>
    <col min="15624" max="15624" width="11.5703125" style="2" customWidth="1"/>
    <col min="15625" max="15625" width="5.85546875" style="2" customWidth="1"/>
    <col min="15626" max="15626" width="14" style="2" customWidth="1"/>
    <col min="15627" max="15627" width="6" style="2" customWidth="1"/>
    <col min="15628" max="15628" width="5.5703125" style="2" customWidth="1"/>
    <col min="15629" max="15629" width="5.140625" style="2" customWidth="1"/>
    <col min="15630" max="15630" width="2" style="2" customWidth="1"/>
    <col min="15631" max="15631" width="5.42578125" style="2" customWidth="1"/>
    <col min="15632" max="15632" width="4.85546875" style="2" customWidth="1"/>
    <col min="15633" max="15633" width="1.85546875" style="2" customWidth="1"/>
    <col min="15634" max="15634" width="5.5703125" style="2" customWidth="1"/>
    <col min="15635" max="15635" width="4.7109375" style="2" customWidth="1"/>
    <col min="15636" max="15636" width="1.85546875" style="2" customWidth="1"/>
    <col min="15637" max="15637" width="5.7109375" style="2" customWidth="1"/>
    <col min="15638" max="15872" width="9.140625" style="2"/>
    <col min="15873" max="15873" width="18.7109375" style="2" customWidth="1"/>
    <col min="15874" max="15874" width="6.5703125" style="2" customWidth="1"/>
    <col min="15875" max="15875" width="7.7109375" style="2" customWidth="1"/>
    <col min="15876" max="15877" width="6.5703125" style="2" customWidth="1"/>
    <col min="15878" max="15878" width="7.140625" style="2" customWidth="1"/>
    <col min="15879" max="15879" width="7" style="2" customWidth="1"/>
    <col min="15880" max="15880" width="11.5703125" style="2" customWidth="1"/>
    <col min="15881" max="15881" width="5.85546875" style="2" customWidth="1"/>
    <col min="15882" max="15882" width="14" style="2" customWidth="1"/>
    <col min="15883" max="15883" width="6" style="2" customWidth="1"/>
    <col min="15884" max="15884" width="5.5703125" style="2" customWidth="1"/>
    <col min="15885" max="15885" width="5.140625" style="2" customWidth="1"/>
    <col min="15886" max="15886" width="2" style="2" customWidth="1"/>
    <col min="15887" max="15887" width="5.42578125" style="2" customWidth="1"/>
    <col min="15888" max="15888" width="4.85546875" style="2" customWidth="1"/>
    <col min="15889" max="15889" width="1.85546875" style="2" customWidth="1"/>
    <col min="15890" max="15890" width="5.5703125" style="2" customWidth="1"/>
    <col min="15891" max="15891" width="4.7109375" style="2" customWidth="1"/>
    <col min="15892" max="15892" width="1.85546875" style="2" customWidth="1"/>
    <col min="15893" max="15893" width="5.7109375" style="2" customWidth="1"/>
    <col min="15894" max="16128" width="9.140625" style="2"/>
    <col min="16129" max="16129" width="18.7109375" style="2" customWidth="1"/>
    <col min="16130" max="16130" width="6.5703125" style="2" customWidth="1"/>
    <col min="16131" max="16131" width="7.7109375" style="2" customWidth="1"/>
    <col min="16132" max="16133" width="6.5703125" style="2" customWidth="1"/>
    <col min="16134" max="16134" width="7.140625" style="2" customWidth="1"/>
    <col min="16135" max="16135" width="7" style="2" customWidth="1"/>
    <col min="16136" max="16136" width="11.5703125" style="2" customWidth="1"/>
    <col min="16137" max="16137" width="5.85546875" style="2" customWidth="1"/>
    <col min="16138" max="16138" width="14" style="2" customWidth="1"/>
    <col min="16139" max="16139" width="6" style="2" customWidth="1"/>
    <col min="16140" max="16140" width="5.5703125" style="2" customWidth="1"/>
    <col min="16141" max="16141" width="5.140625" style="2" customWidth="1"/>
    <col min="16142" max="16142" width="2" style="2" customWidth="1"/>
    <col min="16143" max="16143" width="5.42578125" style="2" customWidth="1"/>
    <col min="16144" max="16144" width="4.85546875" style="2" customWidth="1"/>
    <col min="16145" max="16145" width="1.85546875" style="2" customWidth="1"/>
    <col min="16146" max="16146" width="5.5703125" style="2" customWidth="1"/>
    <col min="16147" max="16147" width="4.7109375" style="2" customWidth="1"/>
    <col min="16148" max="16148" width="1.85546875" style="2" customWidth="1"/>
    <col min="16149" max="16149" width="5.7109375" style="2" customWidth="1"/>
    <col min="16150" max="16384" width="9.140625" style="2"/>
  </cols>
  <sheetData>
    <row r="1" spans="1:21" x14ac:dyDescent="0.25">
      <c r="A1" s="1" t="s">
        <v>39</v>
      </c>
      <c r="B1" s="1"/>
    </row>
    <row r="2" spans="1:21" x14ac:dyDescent="0.25">
      <c r="A2" s="1" t="s">
        <v>40</v>
      </c>
      <c r="B2" s="1"/>
    </row>
    <row r="3" spans="1:21" x14ac:dyDescent="0.25">
      <c r="A3" s="1" t="s">
        <v>41</v>
      </c>
      <c r="B3" s="1"/>
    </row>
    <row r="4" spans="1:21" x14ac:dyDescent="0.25">
      <c r="A4" s="1" t="s">
        <v>42</v>
      </c>
      <c r="B4" s="1"/>
    </row>
    <row r="5" spans="1:21" x14ac:dyDescent="0.25">
      <c r="A5" s="1"/>
      <c r="B5" s="1"/>
    </row>
    <row r="6" spans="1:21" x14ac:dyDescent="0.25">
      <c r="A6" s="1" t="s">
        <v>43</v>
      </c>
      <c r="B6" s="1">
        <v>2.59</v>
      </c>
      <c r="C6" s="1">
        <v>3.35</v>
      </c>
      <c r="D6" s="1">
        <v>3.31</v>
      </c>
      <c r="E6" s="1">
        <v>2.97</v>
      </c>
      <c r="F6" s="1">
        <v>2.67</v>
      </c>
      <c r="G6" s="12">
        <v>2.71</v>
      </c>
      <c r="H6" s="12"/>
      <c r="I6" s="12"/>
      <c r="J6" s="12"/>
    </row>
    <row r="7" spans="1:21" x14ac:dyDescent="0.25">
      <c r="A7" s="1" t="s">
        <v>44</v>
      </c>
      <c r="B7" s="15">
        <v>3.73</v>
      </c>
      <c r="C7" s="15">
        <v>3.48</v>
      </c>
      <c r="D7" s="15">
        <v>3.5</v>
      </c>
      <c r="E7" s="15">
        <v>3.58</v>
      </c>
      <c r="F7" s="15">
        <v>3.65</v>
      </c>
      <c r="G7" s="15">
        <v>3.67</v>
      </c>
    </row>
    <row r="8" spans="1:21" ht="14.25" customHeight="1" x14ac:dyDescent="0.25">
      <c r="A8" s="14"/>
      <c r="B8" s="1"/>
      <c r="C8" s="1"/>
      <c r="D8" s="1"/>
      <c r="E8" s="1"/>
      <c r="F8" s="1"/>
      <c r="G8" s="1"/>
    </row>
    <row r="9" spans="1:21" ht="15" customHeight="1" x14ac:dyDescent="0.25">
      <c r="A9" s="14" t="s">
        <v>45</v>
      </c>
      <c r="B9" s="1"/>
      <c r="C9" s="1"/>
      <c r="D9" s="1"/>
      <c r="E9" s="1"/>
      <c r="F9" s="1"/>
      <c r="G9" s="1"/>
    </row>
    <row r="10" spans="1:21" ht="14.25" customHeight="1" x14ac:dyDescent="0.25">
      <c r="A10" s="14" t="s">
        <v>46</v>
      </c>
      <c r="B10" s="1"/>
      <c r="C10" s="1"/>
      <c r="D10" s="1"/>
      <c r="E10" s="1"/>
      <c r="F10" s="1"/>
      <c r="G10" s="1"/>
    </row>
    <row r="11" spans="1:21" ht="14.25" customHeight="1" x14ac:dyDescent="0.25">
      <c r="A11" s="14" t="s">
        <v>47</v>
      </c>
      <c r="B11" s="1"/>
      <c r="C11" s="1"/>
      <c r="D11" s="1"/>
      <c r="E11" s="1"/>
      <c r="F11" s="1"/>
      <c r="G11" s="1"/>
    </row>
    <row r="12" spans="1:21" ht="14.25" customHeight="1" x14ac:dyDescent="0.25">
      <c r="A12" s="14" t="s">
        <v>48</v>
      </c>
      <c r="B12" s="29"/>
      <c r="C12" s="15"/>
      <c r="D12" s="4"/>
      <c r="E12" s="1"/>
      <c r="F12" s="15"/>
      <c r="G12" s="4"/>
      <c r="H12" s="15"/>
      <c r="I12" s="4"/>
      <c r="J12" s="1"/>
      <c r="K12" s="15"/>
      <c r="L12" s="4"/>
      <c r="M12" s="1"/>
      <c r="N12" s="15"/>
      <c r="O12" s="4"/>
      <c r="P12" s="1"/>
      <c r="Q12" s="15"/>
      <c r="R12" s="4"/>
      <c r="S12" s="1"/>
      <c r="T12" s="15"/>
      <c r="U12" s="4"/>
    </row>
    <row r="13" spans="1:21" x14ac:dyDescent="0.25">
      <c r="A13" s="3"/>
      <c r="B13" s="3"/>
      <c r="C13" s="1"/>
      <c r="D13" s="1"/>
      <c r="E13" s="1"/>
      <c r="F13" s="1"/>
      <c r="G13" s="1"/>
    </row>
    <row r="14" spans="1:21" x14ac:dyDescent="0.25">
      <c r="A14" s="30" t="s">
        <v>32</v>
      </c>
      <c r="B14" s="3"/>
    </row>
    <row r="15" spans="1:21" x14ac:dyDescent="0.25">
      <c r="A15" s="3"/>
      <c r="B15" s="3"/>
    </row>
    <row r="16" spans="1:21" x14ac:dyDescent="0.25">
      <c r="A16" s="5"/>
      <c r="B16" s="3"/>
    </row>
    <row r="18" spans="1:21" x14ac:dyDescent="0.25">
      <c r="A18" s="7"/>
      <c r="B18" s="7"/>
    </row>
    <row r="19" spans="1:21" x14ac:dyDescent="0.25">
      <c r="A19" s="7"/>
      <c r="B19" s="7"/>
      <c r="D19" s="6"/>
      <c r="E19" s="6"/>
      <c r="H19" s="7"/>
      <c r="J19" s="6"/>
      <c r="K19" s="6"/>
    </row>
    <row r="20" spans="1:21" x14ac:dyDescent="0.25">
      <c r="A20" s="7"/>
      <c r="B20" s="7"/>
      <c r="H20" s="7"/>
    </row>
    <row r="21" spans="1:21" x14ac:dyDescent="0.25">
      <c r="A21" s="8"/>
      <c r="B21" s="7"/>
      <c r="H21" s="7"/>
    </row>
    <row r="22" spans="1:21" x14ac:dyDescent="0.25">
      <c r="A22" s="8"/>
      <c r="B22" s="7"/>
      <c r="G22" s="9"/>
      <c r="H22" s="7"/>
    </row>
    <row r="23" spans="1:21" x14ac:dyDescent="0.25">
      <c r="A23" s="7"/>
      <c r="B23" s="7"/>
      <c r="G23" s="10"/>
      <c r="H23" s="7"/>
      <c r="L23" s="10"/>
      <c r="O23" s="10"/>
      <c r="R23" s="10"/>
      <c r="U23" s="10"/>
    </row>
    <row r="24" spans="1:21" x14ac:dyDescent="0.25">
      <c r="A24" s="7"/>
      <c r="B24" s="7"/>
      <c r="G24" s="10"/>
      <c r="H24" s="7"/>
      <c r="L24" s="10"/>
      <c r="O24" s="10"/>
      <c r="R24" s="10"/>
      <c r="U24" s="10"/>
    </row>
    <row r="25" spans="1:21" x14ac:dyDescent="0.25">
      <c r="A25" s="8"/>
      <c r="B25" s="1"/>
      <c r="E25" s="6"/>
      <c r="H25" s="1"/>
      <c r="K25" s="6"/>
    </row>
    <row r="26" spans="1:21" x14ac:dyDescent="0.25">
      <c r="A26" s="8"/>
      <c r="B26" s="7"/>
      <c r="H26" s="7"/>
    </row>
    <row r="27" spans="1:21" x14ac:dyDescent="0.25">
      <c r="B27" s="7"/>
      <c r="H27" s="7"/>
    </row>
    <row r="28" spans="1:21" x14ac:dyDescent="0.25">
      <c r="A28" s="8"/>
      <c r="B28" s="1"/>
    </row>
    <row r="29" spans="1:21" x14ac:dyDescent="0.25">
      <c r="A29" s="8" t="s">
        <v>15</v>
      </c>
    </row>
    <row r="30" spans="1:21" x14ac:dyDescent="0.25">
      <c r="A30" s="7"/>
      <c r="B30" s="31"/>
      <c r="G30" s="6"/>
    </row>
    <row r="31" spans="1:21" x14ac:dyDescent="0.25">
      <c r="A31" s="7" t="s">
        <v>49</v>
      </c>
      <c r="B31" s="7">
        <f t="shared" ref="B31:G31" si="0">B7</f>
        <v>3.73</v>
      </c>
      <c r="C31" s="7">
        <f t="shared" si="0"/>
        <v>3.48</v>
      </c>
      <c r="D31" s="7">
        <f t="shared" si="0"/>
        <v>3.5</v>
      </c>
      <c r="E31" s="7">
        <f t="shared" si="0"/>
        <v>3.58</v>
      </c>
      <c r="F31" s="7">
        <f t="shared" si="0"/>
        <v>3.65</v>
      </c>
      <c r="G31" s="7">
        <f t="shared" si="0"/>
        <v>3.67</v>
      </c>
      <c r="H31" s="16">
        <f t="shared" ref="H31:H37" si="1">SUM(B31:G31)</f>
        <v>21.61</v>
      </c>
    </row>
    <row r="32" spans="1:21" x14ac:dyDescent="0.25">
      <c r="A32" s="7" t="s">
        <v>50</v>
      </c>
      <c r="B32" s="7">
        <f t="shared" ref="B32:G32" si="2">B6</f>
        <v>2.59</v>
      </c>
      <c r="C32" s="7">
        <f t="shared" si="2"/>
        <v>3.35</v>
      </c>
      <c r="D32" s="7">
        <f t="shared" si="2"/>
        <v>3.31</v>
      </c>
      <c r="E32" s="7">
        <f t="shared" si="2"/>
        <v>2.97</v>
      </c>
      <c r="F32" s="7">
        <f t="shared" si="2"/>
        <v>2.67</v>
      </c>
      <c r="G32" s="7">
        <f t="shared" si="2"/>
        <v>2.71</v>
      </c>
      <c r="H32" s="16">
        <f t="shared" si="1"/>
        <v>17.600000000000001</v>
      </c>
    </row>
    <row r="33" spans="1:10" x14ac:dyDescent="0.25">
      <c r="A33" s="16" t="s">
        <v>8</v>
      </c>
      <c r="B33" s="2">
        <f>B31-$B40</f>
        <v>0.12833333333333341</v>
      </c>
      <c r="C33" s="2">
        <f t="shared" ref="C33:G34" si="3">C31-$B40</f>
        <v>-0.12166666666666659</v>
      </c>
      <c r="D33" s="2">
        <f t="shared" si="3"/>
        <v>-0.10166666666666657</v>
      </c>
      <c r="E33" s="2">
        <f t="shared" si="3"/>
        <v>-2.1666666666666501E-2</v>
      </c>
      <c r="F33" s="2">
        <f t="shared" si="3"/>
        <v>4.8333333333333339E-2</v>
      </c>
      <c r="G33" s="2">
        <f t="shared" si="3"/>
        <v>6.8333333333333357E-2</v>
      </c>
      <c r="H33" s="6">
        <f t="shared" si="1"/>
        <v>4.4408920985006262E-16</v>
      </c>
    </row>
    <row r="34" spans="1:10" x14ac:dyDescent="0.25">
      <c r="A34" s="16" t="s">
        <v>9</v>
      </c>
      <c r="B34" s="2">
        <f>B32-$B41</f>
        <v>-0.34333333333333371</v>
      </c>
      <c r="C34" s="2">
        <f t="shared" si="3"/>
        <v>0.41666666666666652</v>
      </c>
      <c r="D34" s="2">
        <f t="shared" si="3"/>
        <v>0.37666666666666648</v>
      </c>
      <c r="E34" s="2">
        <f t="shared" si="3"/>
        <v>3.6666666666666625E-2</v>
      </c>
      <c r="F34" s="2">
        <f t="shared" si="3"/>
        <v>-0.26333333333333364</v>
      </c>
      <c r="G34" s="2">
        <f t="shared" si="3"/>
        <v>-0.22333333333333361</v>
      </c>
      <c r="H34" s="6">
        <f t="shared" si="1"/>
        <v>-1.3322676295501878E-15</v>
      </c>
    </row>
    <row r="35" spans="1:10" x14ac:dyDescent="0.25">
      <c r="A35" s="16" t="s">
        <v>10</v>
      </c>
      <c r="B35" s="2">
        <f t="shared" ref="B35:G36" si="4">B33^2</f>
        <v>1.6469444444444464E-2</v>
      </c>
      <c r="C35" s="2">
        <f t="shared" si="4"/>
        <v>1.4802777777777758E-2</v>
      </c>
      <c r="D35" s="2">
        <f t="shared" si="4"/>
        <v>1.0336111111111091E-2</v>
      </c>
      <c r="E35" s="2">
        <f t="shared" si="4"/>
        <v>4.6944444444443727E-4</v>
      </c>
      <c r="F35" s="2">
        <f t="shared" si="4"/>
        <v>2.3361111111111117E-3</v>
      </c>
      <c r="G35" s="2">
        <f t="shared" si="4"/>
        <v>4.6694444444444474E-3</v>
      </c>
      <c r="H35" s="6">
        <f t="shared" si="1"/>
        <v>4.9083333333333312E-2</v>
      </c>
      <c r="J35" s="2">
        <f>H35/6</f>
        <v>8.180555555555552E-3</v>
      </c>
    </row>
    <row r="36" spans="1:10" x14ac:dyDescent="0.25">
      <c r="A36" s="16" t="s">
        <v>11</v>
      </c>
      <c r="B36" s="2">
        <f t="shared" si="4"/>
        <v>0.11787777777777804</v>
      </c>
      <c r="C36" s="2">
        <f t="shared" si="4"/>
        <v>0.17361111111111099</v>
      </c>
      <c r="D36" s="2">
        <f t="shared" si="4"/>
        <v>0.14187777777777763</v>
      </c>
      <c r="E36" s="2">
        <f t="shared" si="4"/>
        <v>1.3444444444444413E-3</v>
      </c>
      <c r="F36" s="2">
        <f t="shared" si="4"/>
        <v>6.9344444444444611E-2</v>
      </c>
      <c r="G36" s="2">
        <f t="shared" si="4"/>
        <v>4.9877777777777903E-2</v>
      </c>
      <c r="H36" s="6">
        <f t="shared" si="1"/>
        <v>0.55393333333333361</v>
      </c>
      <c r="J36" s="2">
        <f>H36/6</f>
        <v>9.2322222222222264E-2</v>
      </c>
    </row>
    <row r="37" spans="1:10" x14ac:dyDescent="0.25">
      <c r="A37" s="16" t="s">
        <v>12</v>
      </c>
      <c r="B37" s="2">
        <f t="shared" ref="B37:G37" si="5">B33*B34</f>
        <v>-4.4061111111111183E-2</v>
      </c>
      <c r="C37" s="2">
        <f t="shared" si="5"/>
        <v>-5.0694444444444396E-2</v>
      </c>
      <c r="D37" s="2">
        <f t="shared" si="5"/>
        <v>-3.8294444444444388E-2</v>
      </c>
      <c r="E37" s="2">
        <f t="shared" si="5"/>
        <v>-7.9444444444443747E-4</v>
      </c>
      <c r="F37" s="2">
        <f t="shared" si="5"/>
        <v>-1.2727777777777794E-2</v>
      </c>
      <c r="G37" s="2">
        <f t="shared" si="5"/>
        <v>-1.5261111111111135E-2</v>
      </c>
      <c r="H37" s="6">
        <f t="shared" si="1"/>
        <v>-0.16183333333333333</v>
      </c>
      <c r="J37" s="2">
        <f>H37/6</f>
        <v>-2.697222222222222E-2</v>
      </c>
    </row>
    <row r="39" spans="1:10" x14ac:dyDescent="0.25">
      <c r="A39" s="6"/>
    </row>
    <row r="40" spans="1:10" x14ac:dyDescent="0.25">
      <c r="A40" s="6" t="s">
        <v>51</v>
      </c>
      <c r="B40" s="2">
        <f>AVERAGE(B31:G31)</f>
        <v>3.6016666666666666</v>
      </c>
    </row>
    <row r="41" spans="1:10" x14ac:dyDescent="0.25">
      <c r="A41" s="2" t="s">
        <v>52</v>
      </c>
      <c r="B41" s="2">
        <f>AVERAGE(B32:G32)</f>
        <v>2.9333333333333336</v>
      </c>
    </row>
    <row r="43" spans="1:10" x14ac:dyDescent="0.25">
      <c r="A43" s="2" t="s">
        <v>53</v>
      </c>
      <c r="B43" s="2">
        <f>B41-B44*B40</f>
        <v>14.808438030560275</v>
      </c>
    </row>
    <row r="44" spans="1:10" x14ac:dyDescent="0.25">
      <c r="A44" s="6" t="s">
        <v>54</v>
      </c>
      <c r="B44" s="2">
        <f>H37/H35</f>
        <v>-3.2971137521222422</v>
      </c>
    </row>
    <row r="45" spans="1:10" x14ac:dyDescent="0.25">
      <c r="A45" s="6"/>
    </row>
    <row r="46" spans="1:10" x14ac:dyDescent="0.25">
      <c r="A46" s="6" t="s">
        <v>18</v>
      </c>
    </row>
    <row r="47" spans="1:10" x14ac:dyDescent="0.25">
      <c r="A47" s="6" t="s">
        <v>55</v>
      </c>
    </row>
    <row r="48" spans="1:10" x14ac:dyDescent="0.25">
      <c r="A48" s="6"/>
    </row>
    <row r="49" spans="1:2" x14ac:dyDescent="0.25">
      <c r="A49" s="6" t="s">
        <v>21</v>
      </c>
    </row>
    <row r="50" spans="1:2" x14ac:dyDescent="0.25">
      <c r="A50" s="6" t="s">
        <v>56</v>
      </c>
      <c r="B50" s="10">
        <f>H37^2/H36/H35</f>
        <v>0.96326196091909255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workbookViewId="0">
      <selection sqref="A1:XFD1048576"/>
    </sheetView>
  </sheetViews>
  <sheetFormatPr defaultRowHeight="15" x14ac:dyDescent="0.25"/>
  <cols>
    <col min="1" max="1" width="14" style="2" customWidth="1"/>
    <col min="2" max="2" width="13.140625" style="2" customWidth="1"/>
    <col min="3" max="3" width="10.28515625" style="2" customWidth="1"/>
    <col min="4" max="4" width="10.140625" style="2" customWidth="1"/>
    <col min="5" max="5" width="11.5703125" style="2" customWidth="1"/>
    <col min="6" max="6" width="11.85546875" style="2" customWidth="1"/>
    <col min="7" max="7" width="16.7109375" style="2" customWidth="1"/>
    <col min="8" max="8" width="4.85546875" style="2" customWidth="1"/>
    <col min="9" max="9" width="5" style="2" customWidth="1"/>
    <col min="10" max="10" width="5.85546875" style="2" customWidth="1"/>
    <col min="11" max="11" width="5.28515625" style="2" customWidth="1"/>
    <col min="12" max="12" width="6" style="2" customWidth="1"/>
    <col min="13" max="13" width="5.5703125" style="2" customWidth="1"/>
    <col min="14" max="14" width="5.140625" style="2" customWidth="1"/>
    <col min="15" max="15" width="2" style="2" customWidth="1"/>
    <col min="16" max="16" width="5.42578125" style="2" customWidth="1"/>
    <col min="17" max="17" width="4.85546875" style="2" customWidth="1"/>
    <col min="18" max="18" width="1.85546875" style="2" customWidth="1"/>
    <col min="19" max="19" width="5.5703125" style="2" customWidth="1"/>
    <col min="20" max="20" width="4.7109375" style="2" customWidth="1"/>
    <col min="21" max="21" width="1.85546875" style="2" customWidth="1"/>
    <col min="22" max="22" width="5.7109375" style="2" customWidth="1"/>
    <col min="23" max="256" width="9.140625" style="2"/>
    <col min="257" max="257" width="14" style="2" customWidth="1"/>
    <col min="258" max="258" width="13.140625" style="2" customWidth="1"/>
    <col min="259" max="259" width="10.28515625" style="2" customWidth="1"/>
    <col min="260" max="260" width="10.140625" style="2" customWidth="1"/>
    <col min="261" max="261" width="11.5703125" style="2" customWidth="1"/>
    <col min="262" max="262" width="11.85546875" style="2" customWidth="1"/>
    <col min="263" max="263" width="16.7109375" style="2" customWidth="1"/>
    <col min="264" max="264" width="4.85546875" style="2" customWidth="1"/>
    <col min="265" max="265" width="5" style="2" customWidth="1"/>
    <col min="266" max="266" width="5.85546875" style="2" customWidth="1"/>
    <col min="267" max="267" width="5.28515625" style="2" customWidth="1"/>
    <col min="268" max="268" width="6" style="2" customWidth="1"/>
    <col min="269" max="269" width="5.5703125" style="2" customWidth="1"/>
    <col min="270" max="270" width="5.140625" style="2" customWidth="1"/>
    <col min="271" max="271" width="2" style="2" customWidth="1"/>
    <col min="272" max="272" width="5.42578125" style="2" customWidth="1"/>
    <col min="273" max="273" width="4.85546875" style="2" customWidth="1"/>
    <col min="274" max="274" width="1.85546875" style="2" customWidth="1"/>
    <col min="275" max="275" width="5.5703125" style="2" customWidth="1"/>
    <col min="276" max="276" width="4.7109375" style="2" customWidth="1"/>
    <col min="277" max="277" width="1.85546875" style="2" customWidth="1"/>
    <col min="278" max="278" width="5.7109375" style="2" customWidth="1"/>
    <col min="279" max="512" width="9.140625" style="2"/>
    <col min="513" max="513" width="14" style="2" customWidth="1"/>
    <col min="514" max="514" width="13.140625" style="2" customWidth="1"/>
    <col min="515" max="515" width="10.28515625" style="2" customWidth="1"/>
    <col min="516" max="516" width="10.140625" style="2" customWidth="1"/>
    <col min="517" max="517" width="11.5703125" style="2" customWidth="1"/>
    <col min="518" max="518" width="11.85546875" style="2" customWidth="1"/>
    <col min="519" max="519" width="16.7109375" style="2" customWidth="1"/>
    <col min="520" max="520" width="4.85546875" style="2" customWidth="1"/>
    <col min="521" max="521" width="5" style="2" customWidth="1"/>
    <col min="522" max="522" width="5.85546875" style="2" customWidth="1"/>
    <col min="523" max="523" width="5.28515625" style="2" customWidth="1"/>
    <col min="524" max="524" width="6" style="2" customWidth="1"/>
    <col min="525" max="525" width="5.5703125" style="2" customWidth="1"/>
    <col min="526" max="526" width="5.140625" style="2" customWidth="1"/>
    <col min="527" max="527" width="2" style="2" customWidth="1"/>
    <col min="528" max="528" width="5.42578125" style="2" customWidth="1"/>
    <col min="529" max="529" width="4.85546875" style="2" customWidth="1"/>
    <col min="530" max="530" width="1.85546875" style="2" customWidth="1"/>
    <col min="531" max="531" width="5.5703125" style="2" customWidth="1"/>
    <col min="532" max="532" width="4.7109375" style="2" customWidth="1"/>
    <col min="533" max="533" width="1.85546875" style="2" customWidth="1"/>
    <col min="534" max="534" width="5.7109375" style="2" customWidth="1"/>
    <col min="535" max="768" width="9.140625" style="2"/>
    <col min="769" max="769" width="14" style="2" customWidth="1"/>
    <col min="770" max="770" width="13.140625" style="2" customWidth="1"/>
    <col min="771" max="771" width="10.28515625" style="2" customWidth="1"/>
    <col min="772" max="772" width="10.140625" style="2" customWidth="1"/>
    <col min="773" max="773" width="11.5703125" style="2" customWidth="1"/>
    <col min="774" max="774" width="11.85546875" style="2" customWidth="1"/>
    <col min="775" max="775" width="16.7109375" style="2" customWidth="1"/>
    <col min="776" max="776" width="4.85546875" style="2" customWidth="1"/>
    <col min="777" max="777" width="5" style="2" customWidth="1"/>
    <col min="778" max="778" width="5.85546875" style="2" customWidth="1"/>
    <col min="779" max="779" width="5.28515625" style="2" customWidth="1"/>
    <col min="780" max="780" width="6" style="2" customWidth="1"/>
    <col min="781" max="781" width="5.5703125" style="2" customWidth="1"/>
    <col min="782" max="782" width="5.140625" style="2" customWidth="1"/>
    <col min="783" max="783" width="2" style="2" customWidth="1"/>
    <col min="784" max="784" width="5.42578125" style="2" customWidth="1"/>
    <col min="785" max="785" width="4.85546875" style="2" customWidth="1"/>
    <col min="786" max="786" width="1.85546875" style="2" customWidth="1"/>
    <col min="787" max="787" width="5.5703125" style="2" customWidth="1"/>
    <col min="788" max="788" width="4.7109375" style="2" customWidth="1"/>
    <col min="789" max="789" width="1.85546875" style="2" customWidth="1"/>
    <col min="790" max="790" width="5.7109375" style="2" customWidth="1"/>
    <col min="791" max="1024" width="9.140625" style="2"/>
    <col min="1025" max="1025" width="14" style="2" customWidth="1"/>
    <col min="1026" max="1026" width="13.140625" style="2" customWidth="1"/>
    <col min="1027" max="1027" width="10.28515625" style="2" customWidth="1"/>
    <col min="1028" max="1028" width="10.140625" style="2" customWidth="1"/>
    <col min="1029" max="1029" width="11.5703125" style="2" customWidth="1"/>
    <col min="1030" max="1030" width="11.85546875" style="2" customWidth="1"/>
    <col min="1031" max="1031" width="16.7109375" style="2" customWidth="1"/>
    <col min="1032" max="1032" width="4.85546875" style="2" customWidth="1"/>
    <col min="1033" max="1033" width="5" style="2" customWidth="1"/>
    <col min="1034" max="1034" width="5.85546875" style="2" customWidth="1"/>
    <col min="1035" max="1035" width="5.28515625" style="2" customWidth="1"/>
    <col min="1036" max="1036" width="6" style="2" customWidth="1"/>
    <col min="1037" max="1037" width="5.5703125" style="2" customWidth="1"/>
    <col min="1038" max="1038" width="5.140625" style="2" customWidth="1"/>
    <col min="1039" max="1039" width="2" style="2" customWidth="1"/>
    <col min="1040" max="1040" width="5.42578125" style="2" customWidth="1"/>
    <col min="1041" max="1041" width="4.85546875" style="2" customWidth="1"/>
    <col min="1042" max="1042" width="1.85546875" style="2" customWidth="1"/>
    <col min="1043" max="1043" width="5.5703125" style="2" customWidth="1"/>
    <col min="1044" max="1044" width="4.7109375" style="2" customWidth="1"/>
    <col min="1045" max="1045" width="1.85546875" style="2" customWidth="1"/>
    <col min="1046" max="1046" width="5.7109375" style="2" customWidth="1"/>
    <col min="1047" max="1280" width="9.140625" style="2"/>
    <col min="1281" max="1281" width="14" style="2" customWidth="1"/>
    <col min="1282" max="1282" width="13.140625" style="2" customWidth="1"/>
    <col min="1283" max="1283" width="10.28515625" style="2" customWidth="1"/>
    <col min="1284" max="1284" width="10.140625" style="2" customWidth="1"/>
    <col min="1285" max="1285" width="11.5703125" style="2" customWidth="1"/>
    <col min="1286" max="1286" width="11.85546875" style="2" customWidth="1"/>
    <col min="1287" max="1287" width="16.7109375" style="2" customWidth="1"/>
    <col min="1288" max="1288" width="4.85546875" style="2" customWidth="1"/>
    <col min="1289" max="1289" width="5" style="2" customWidth="1"/>
    <col min="1290" max="1290" width="5.85546875" style="2" customWidth="1"/>
    <col min="1291" max="1291" width="5.28515625" style="2" customWidth="1"/>
    <col min="1292" max="1292" width="6" style="2" customWidth="1"/>
    <col min="1293" max="1293" width="5.5703125" style="2" customWidth="1"/>
    <col min="1294" max="1294" width="5.140625" style="2" customWidth="1"/>
    <col min="1295" max="1295" width="2" style="2" customWidth="1"/>
    <col min="1296" max="1296" width="5.42578125" style="2" customWidth="1"/>
    <col min="1297" max="1297" width="4.85546875" style="2" customWidth="1"/>
    <col min="1298" max="1298" width="1.85546875" style="2" customWidth="1"/>
    <col min="1299" max="1299" width="5.5703125" style="2" customWidth="1"/>
    <col min="1300" max="1300" width="4.7109375" style="2" customWidth="1"/>
    <col min="1301" max="1301" width="1.85546875" style="2" customWidth="1"/>
    <col min="1302" max="1302" width="5.7109375" style="2" customWidth="1"/>
    <col min="1303" max="1536" width="9.140625" style="2"/>
    <col min="1537" max="1537" width="14" style="2" customWidth="1"/>
    <col min="1538" max="1538" width="13.140625" style="2" customWidth="1"/>
    <col min="1539" max="1539" width="10.28515625" style="2" customWidth="1"/>
    <col min="1540" max="1540" width="10.140625" style="2" customWidth="1"/>
    <col min="1541" max="1541" width="11.5703125" style="2" customWidth="1"/>
    <col min="1542" max="1542" width="11.85546875" style="2" customWidth="1"/>
    <col min="1543" max="1543" width="16.7109375" style="2" customWidth="1"/>
    <col min="1544" max="1544" width="4.85546875" style="2" customWidth="1"/>
    <col min="1545" max="1545" width="5" style="2" customWidth="1"/>
    <col min="1546" max="1546" width="5.85546875" style="2" customWidth="1"/>
    <col min="1547" max="1547" width="5.28515625" style="2" customWidth="1"/>
    <col min="1548" max="1548" width="6" style="2" customWidth="1"/>
    <col min="1549" max="1549" width="5.5703125" style="2" customWidth="1"/>
    <col min="1550" max="1550" width="5.140625" style="2" customWidth="1"/>
    <col min="1551" max="1551" width="2" style="2" customWidth="1"/>
    <col min="1552" max="1552" width="5.42578125" style="2" customWidth="1"/>
    <col min="1553" max="1553" width="4.85546875" style="2" customWidth="1"/>
    <col min="1554" max="1554" width="1.85546875" style="2" customWidth="1"/>
    <col min="1555" max="1555" width="5.5703125" style="2" customWidth="1"/>
    <col min="1556" max="1556" width="4.7109375" style="2" customWidth="1"/>
    <col min="1557" max="1557" width="1.85546875" style="2" customWidth="1"/>
    <col min="1558" max="1558" width="5.7109375" style="2" customWidth="1"/>
    <col min="1559" max="1792" width="9.140625" style="2"/>
    <col min="1793" max="1793" width="14" style="2" customWidth="1"/>
    <col min="1794" max="1794" width="13.140625" style="2" customWidth="1"/>
    <col min="1795" max="1795" width="10.28515625" style="2" customWidth="1"/>
    <col min="1796" max="1796" width="10.140625" style="2" customWidth="1"/>
    <col min="1797" max="1797" width="11.5703125" style="2" customWidth="1"/>
    <col min="1798" max="1798" width="11.85546875" style="2" customWidth="1"/>
    <col min="1799" max="1799" width="16.7109375" style="2" customWidth="1"/>
    <col min="1800" max="1800" width="4.85546875" style="2" customWidth="1"/>
    <col min="1801" max="1801" width="5" style="2" customWidth="1"/>
    <col min="1802" max="1802" width="5.85546875" style="2" customWidth="1"/>
    <col min="1803" max="1803" width="5.28515625" style="2" customWidth="1"/>
    <col min="1804" max="1804" width="6" style="2" customWidth="1"/>
    <col min="1805" max="1805" width="5.5703125" style="2" customWidth="1"/>
    <col min="1806" max="1806" width="5.140625" style="2" customWidth="1"/>
    <col min="1807" max="1807" width="2" style="2" customWidth="1"/>
    <col min="1808" max="1808" width="5.42578125" style="2" customWidth="1"/>
    <col min="1809" max="1809" width="4.85546875" style="2" customWidth="1"/>
    <col min="1810" max="1810" width="1.85546875" style="2" customWidth="1"/>
    <col min="1811" max="1811" width="5.5703125" style="2" customWidth="1"/>
    <col min="1812" max="1812" width="4.7109375" style="2" customWidth="1"/>
    <col min="1813" max="1813" width="1.85546875" style="2" customWidth="1"/>
    <col min="1814" max="1814" width="5.7109375" style="2" customWidth="1"/>
    <col min="1815" max="2048" width="9.140625" style="2"/>
    <col min="2049" max="2049" width="14" style="2" customWidth="1"/>
    <col min="2050" max="2050" width="13.140625" style="2" customWidth="1"/>
    <col min="2051" max="2051" width="10.28515625" style="2" customWidth="1"/>
    <col min="2052" max="2052" width="10.140625" style="2" customWidth="1"/>
    <col min="2053" max="2053" width="11.5703125" style="2" customWidth="1"/>
    <col min="2054" max="2054" width="11.85546875" style="2" customWidth="1"/>
    <col min="2055" max="2055" width="16.7109375" style="2" customWidth="1"/>
    <col min="2056" max="2056" width="4.85546875" style="2" customWidth="1"/>
    <col min="2057" max="2057" width="5" style="2" customWidth="1"/>
    <col min="2058" max="2058" width="5.85546875" style="2" customWidth="1"/>
    <col min="2059" max="2059" width="5.28515625" style="2" customWidth="1"/>
    <col min="2060" max="2060" width="6" style="2" customWidth="1"/>
    <col min="2061" max="2061" width="5.5703125" style="2" customWidth="1"/>
    <col min="2062" max="2062" width="5.140625" style="2" customWidth="1"/>
    <col min="2063" max="2063" width="2" style="2" customWidth="1"/>
    <col min="2064" max="2064" width="5.42578125" style="2" customWidth="1"/>
    <col min="2065" max="2065" width="4.85546875" style="2" customWidth="1"/>
    <col min="2066" max="2066" width="1.85546875" style="2" customWidth="1"/>
    <col min="2067" max="2067" width="5.5703125" style="2" customWidth="1"/>
    <col min="2068" max="2068" width="4.7109375" style="2" customWidth="1"/>
    <col min="2069" max="2069" width="1.85546875" style="2" customWidth="1"/>
    <col min="2070" max="2070" width="5.7109375" style="2" customWidth="1"/>
    <col min="2071" max="2304" width="9.140625" style="2"/>
    <col min="2305" max="2305" width="14" style="2" customWidth="1"/>
    <col min="2306" max="2306" width="13.140625" style="2" customWidth="1"/>
    <col min="2307" max="2307" width="10.28515625" style="2" customWidth="1"/>
    <col min="2308" max="2308" width="10.140625" style="2" customWidth="1"/>
    <col min="2309" max="2309" width="11.5703125" style="2" customWidth="1"/>
    <col min="2310" max="2310" width="11.85546875" style="2" customWidth="1"/>
    <col min="2311" max="2311" width="16.7109375" style="2" customWidth="1"/>
    <col min="2312" max="2312" width="4.85546875" style="2" customWidth="1"/>
    <col min="2313" max="2313" width="5" style="2" customWidth="1"/>
    <col min="2314" max="2314" width="5.85546875" style="2" customWidth="1"/>
    <col min="2315" max="2315" width="5.28515625" style="2" customWidth="1"/>
    <col min="2316" max="2316" width="6" style="2" customWidth="1"/>
    <col min="2317" max="2317" width="5.5703125" style="2" customWidth="1"/>
    <col min="2318" max="2318" width="5.140625" style="2" customWidth="1"/>
    <col min="2319" max="2319" width="2" style="2" customWidth="1"/>
    <col min="2320" max="2320" width="5.42578125" style="2" customWidth="1"/>
    <col min="2321" max="2321" width="4.85546875" style="2" customWidth="1"/>
    <col min="2322" max="2322" width="1.85546875" style="2" customWidth="1"/>
    <col min="2323" max="2323" width="5.5703125" style="2" customWidth="1"/>
    <col min="2324" max="2324" width="4.7109375" style="2" customWidth="1"/>
    <col min="2325" max="2325" width="1.85546875" style="2" customWidth="1"/>
    <col min="2326" max="2326" width="5.7109375" style="2" customWidth="1"/>
    <col min="2327" max="2560" width="9.140625" style="2"/>
    <col min="2561" max="2561" width="14" style="2" customWidth="1"/>
    <col min="2562" max="2562" width="13.140625" style="2" customWidth="1"/>
    <col min="2563" max="2563" width="10.28515625" style="2" customWidth="1"/>
    <col min="2564" max="2564" width="10.140625" style="2" customWidth="1"/>
    <col min="2565" max="2565" width="11.5703125" style="2" customWidth="1"/>
    <col min="2566" max="2566" width="11.85546875" style="2" customWidth="1"/>
    <col min="2567" max="2567" width="16.7109375" style="2" customWidth="1"/>
    <col min="2568" max="2568" width="4.85546875" style="2" customWidth="1"/>
    <col min="2569" max="2569" width="5" style="2" customWidth="1"/>
    <col min="2570" max="2570" width="5.85546875" style="2" customWidth="1"/>
    <col min="2571" max="2571" width="5.28515625" style="2" customWidth="1"/>
    <col min="2572" max="2572" width="6" style="2" customWidth="1"/>
    <col min="2573" max="2573" width="5.5703125" style="2" customWidth="1"/>
    <col min="2574" max="2574" width="5.140625" style="2" customWidth="1"/>
    <col min="2575" max="2575" width="2" style="2" customWidth="1"/>
    <col min="2576" max="2576" width="5.42578125" style="2" customWidth="1"/>
    <col min="2577" max="2577" width="4.85546875" style="2" customWidth="1"/>
    <col min="2578" max="2578" width="1.85546875" style="2" customWidth="1"/>
    <col min="2579" max="2579" width="5.5703125" style="2" customWidth="1"/>
    <col min="2580" max="2580" width="4.7109375" style="2" customWidth="1"/>
    <col min="2581" max="2581" width="1.85546875" style="2" customWidth="1"/>
    <col min="2582" max="2582" width="5.7109375" style="2" customWidth="1"/>
    <col min="2583" max="2816" width="9.140625" style="2"/>
    <col min="2817" max="2817" width="14" style="2" customWidth="1"/>
    <col min="2818" max="2818" width="13.140625" style="2" customWidth="1"/>
    <col min="2819" max="2819" width="10.28515625" style="2" customWidth="1"/>
    <col min="2820" max="2820" width="10.140625" style="2" customWidth="1"/>
    <col min="2821" max="2821" width="11.5703125" style="2" customWidth="1"/>
    <col min="2822" max="2822" width="11.85546875" style="2" customWidth="1"/>
    <col min="2823" max="2823" width="16.7109375" style="2" customWidth="1"/>
    <col min="2824" max="2824" width="4.85546875" style="2" customWidth="1"/>
    <col min="2825" max="2825" width="5" style="2" customWidth="1"/>
    <col min="2826" max="2826" width="5.85546875" style="2" customWidth="1"/>
    <col min="2827" max="2827" width="5.28515625" style="2" customWidth="1"/>
    <col min="2828" max="2828" width="6" style="2" customWidth="1"/>
    <col min="2829" max="2829" width="5.5703125" style="2" customWidth="1"/>
    <col min="2830" max="2830" width="5.140625" style="2" customWidth="1"/>
    <col min="2831" max="2831" width="2" style="2" customWidth="1"/>
    <col min="2832" max="2832" width="5.42578125" style="2" customWidth="1"/>
    <col min="2833" max="2833" width="4.85546875" style="2" customWidth="1"/>
    <col min="2834" max="2834" width="1.85546875" style="2" customWidth="1"/>
    <col min="2835" max="2835" width="5.5703125" style="2" customWidth="1"/>
    <col min="2836" max="2836" width="4.7109375" style="2" customWidth="1"/>
    <col min="2837" max="2837" width="1.85546875" style="2" customWidth="1"/>
    <col min="2838" max="2838" width="5.7109375" style="2" customWidth="1"/>
    <col min="2839" max="3072" width="9.140625" style="2"/>
    <col min="3073" max="3073" width="14" style="2" customWidth="1"/>
    <col min="3074" max="3074" width="13.140625" style="2" customWidth="1"/>
    <col min="3075" max="3075" width="10.28515625" style="2" customWidth="1"/>
    <col min="3076" max="3076" width="10.140625" style="2" customWidth="1"/>
    <col min="3077" max="3077" width="11.5703125" style="2" customWidth="1"/>
    <col min="3078" max="3078" width="11.85546875" style="2" customWidth="1"/>
    <col min="3079" max="3079" width="16.7109375" style="2" customWidth="1"/>
    <col min="3080" max="3080" width="4.85546875" style="2" customWidth="1"/>
    <col min="3081" max="3081" width="5" style="2" customWidth="1"/>
    <col min="3082" max="3082" width="5.85546875" style="2" customWidth="1"/>
    <col min="3083" max="3083" width="5.28515625" style="2" customWidth="1"/>
    <col min="3084" max="3084" width="6" style="2" customWidth="1"/>
    <col min="3085" max="3085" width="5.5703125" style="2" customWidth="1"/>
    <col min="3086" max="3086" width="5.140625" style="2" customWidth="1"/>
    <col min="3087" max="3087" width="2" style="2" customWidth="1"/>
    <col min="3088" max="3088" width="5.42578125" style="2" customWidth="1"/>
    <col min="3089" max="3089" width="4.85546875" style="2" customWidth="1"/>
    <col min="3090" max="3090" width="1.85546875" style="2" customWidth="1"/>
    <col min="3091" max="3091" width="5.5703125" style="2" customWidth="1"/>
    <col min="3092" max="3092" width="4.7109375" style="2" customWidth="1"/>
    <col min="3093" max="3093" width="1.85546875" style="2" customWidth="1"/>
    <col min="3094" max="3094" width="5.7109375" style="2" customWidth="1"/>
    <col min="3095" max="3328" width="9.140625" style="2"/>
    <col min="3329" max="3329" width="14" style="2" customWidth="1"/>
    <col min="3330" max="3330" width="13.140625" style="2" customWidth="1"/>
    <col min="3331" max="3331" width="10.28515625" style="2" customWidth="1"/>
    <col min="3332" max="3332" width="10.140625" style="2" customWidth="1"/>
    <col min="3333" max="3333" width="11.5703125" style="2" customWidth="1"/>
    <col min="3334" max="3334" width="11.85546875" style="2" customWidth="1"/>
    <col min="3335" max="3335" width="16.7109375" style="2" customWidth="1"/>
    <col min="3336" max="3336" width="4.85546875" style="2" customWidth="1"/>
    <col min="3337" max="3337" width="5" style="2" customWidth="1"/>
    <col min="3338" max="3338" width="5.85546875" style="2" customWidth="1"/>
    <col min="3339" max="3339" width="5.28515625" style="2" customWidth="1"/>
    <col min="3340" max="3340" width="6" style="2" customWidth="1"/>
    <col min="3341" max="3341" width="5.5703125" style="2" customWidth="1"/>
    <col min="3342" max="3342" width="5.140625" style="2" customWidth="1"/>
    <col min="3343" max="3343" width="2" style="2" customWidth="1"/>
    <col min="3344" max="3344" width="5.42578125" style="2" customWidth="1"/>
    <col min="3345" max="3345" width="4.85546875" style="2" customWidth="1"/>
    <col min="3346" max="3346" width="1.85546875" style="2" customWidth="1"/>
    <col min="3347" max="3347" width="5.5703125" style="2" customWidth="1"/>
    <col min="3348" max="3348" width="4.7109375" style="2" customWidth="1"/>
    <col min="3349" max="3349" width="1.85546875" style="2" customWidth="1"/>
    <col min="3350" max="3350" width="5.7109375" style="2" customWidth="1"/>
    <col min="3351" max="3584" width="9.140625" style="2"/>
    <col min="3585" max="3585" width="14" style="2" customWidth="1"/>
    <col min="3586" max="3586" width="13.140625" style="2" customWidth="1"/>
    <col min="3587" max="3587" width="10.28515625" style="2" customWidth="1"/>
    <col min="3588" max="3588" width="10.140625" style="2" customWidth="1"/>
    <col min="3589" max="3589" width="11.5703125" style="2" customWidth="1"/>
    <col min="3590" max="3590" width="11.85546875" style="2" customWidth="1"/>
    <col min="3591" max="3591" width="16.7109375" style="2" customWidth="1"/>
    <col min="3592" max="3592" width="4.85546875" style="2" customWidth="1"/>
    <col min="3593" max="3593" width="5" style="2" customWidth="1"/>
    <col min="3594" max="3594" width="5.85546875" style="2" customWidth="1"/>
    <col min="3595" max="3595" width="5.28515625" style="2" customWidth="1"/>
    <col min="3596" max="3596" width="6" style="2" customWidth="1"/>
    <col min="3597" max="3597" width="5.5703125" style="2" customWidth="1"/>
    <col min="3598" max="3598" width="5.140625" style="2" customWidth="1"/>
    <col min="3599" max="3599" width="2" style="2" customWidth="1"/>
    <col min="3600" max="3600" width="5.42578125" style="2" customWidth="1"/>
    <col min="3601" max="3601" width="4.85546875" style="2" customWidth="1"/>
    <col min="3602" max="3602" width="1.85546875" style="2" customWidth="1"/>
    <col min="3603" max="3603" width="5.5703125" style="2" customWidth="1"/>
    <col min="3604" max="3604" width="4.7109375" style="2" customWidth="1"/>
    <col min="3605" max="3605" width="1.85546875" style="2" customWidth="1"/>
    <col min="3606" max="3606" width="5.7109375" style="2" customWidth="1"/>
    <col min="3607" max="3840" width="9.140625" style="2"/>
    <col min="3841" max="3841" width="14" style="2" customWidth="1"/>
    <col min="3842" max="3842" width="13.140625" style="2" customWidth="1"/>
    <col min="3843" max="3843" width="10.28515625" style="2" customWidth="1"/>
    <col min="3844" max="3844" width="10.140625" style="2" customWidth="1"/>
    <col min="3845" max="3845" width="11.5703125" style="2" customWidth="1"/>
    <col min="3846" max="3846" width="11.85546875" style="2" customWidth="1"/>
    <col min="3847" max="3847" width="16.7109375" style="2" customWidth="1"/>
    <col min="3848" max="3848" width="4.85546875" style="2" customWidth="1"/>
    <col min="3849" max="3849" width="5" style="2" customWidth="1"/>
    <col min="3850" max="3850" width="5.85546875" style="2" customWidth="1"/>
    <col min="3851" max="3851" width="5.28515625" style="2" customWidth="1"/>
    <col min="3852" max="3852" width="6" style="2" customWidth="1"/>
    <col min="3853" max="3853" width="5.5703125" style="2" customWidth="1"/>
    <col min="3854" max="3854" width="5.140625" style="2" customWidth="1"/>
    <col min="3855" max="3855" width="2" style="2" customWidth="1"/>
    <col min="3856" max="3856" width="5.42578125" style="2" customWidth="1"/>
    <col min="3857" max="3857" width="4.85546875" style="2" customWidth="1"/>
    <col min="3858" max="3858" width="1.85546875" style="2" customWidth="1"/>
    <col min="3859" max="3859" width="5.5703125" style="2" customWidth="1"/>
    <col min="3860" max="3860" width="4.7109375" style="2" customWidth="1"/>
    <col min="3861" max="3861" width="1.85546875" style="2" customWidth="1"/>
    <col min="3862" max="3862" width="5.7109375" style="2" customWidth="1"/>
    <col min="3863" max="4096" width="9.140625" style="2"/>
    <col min="4097" max="4097" width="14" style="2" customWidth="1"/>
    <col min="4098" max="4098" width="13.140625" style="2" customWidth="1"/>
    <col min="4099" max="4099" width="10.28515625" style="2" customWidth="1"/>
    <col min="4100" max="4100" width="10.140625" style="2" customWidth="1"/>
    <col min="4101" max="4101" width="11.5703125" style="2" customWidth="1"/>
    <col min="4102" max="4102" width="11.85546875" style="2" customWidth="1"/>
    <col min="4103" max="4103" width="16.7109375" style="2" customWidth="1"/>
    <col min="4104" max="4104" width="4.85546875" style="2" customWidth="1"/>
    <col min="4105" max="4105" width="5" style="2" customWidth="1"/>
    <col min="4106" max="4106" width="5.85546875" style="2" customWidth="1"/>
    <col min="4107" max="4107" width="5.28515625" style="2" customWidth="1"/>
    <col min="4108" max="4108" width="6" style="2" customWidth="1"/>
    <col min="4109" max="4109" width="5.5703125" style="2" customWidth="1"/>
    <col min="4110" max="4110" width="5.140625" style="2" customWidth="1"/>
    <col min="4111" max="4111" width="2" style="2" customWidth="1"/>
    <col min="4112" max="4112" width="5.42578125" style="2" customWidth="1"/>
    <col min="4113" max="4113" width="4.85546875" style="2" customWidth="1"/>
    <col min="4114" max="4114" width="1.85546875" style="2" customWidth="1"/>
    <col min="4115" max="4115" width="5.5703125" style="2" customWidth="1"/>
    <col min="4116" max="4116" width="4.7109375" style="2" customWidth="1"/>
    <col min="4117" max="4117" width="1.85546875" style="2" customWidth="1"/>
    <col min="4118" max="4118" width="5.7109375" style="2" customWidth="1"/>
    <col min="4119" max="4352" width="9.140625" style="2"/>
    <col min="4353" max="4353" width="14" style="2" customWidth="1"/>
    <col min="4354" max="4354" width="13.140625" style="2" customWidth="1"/>
    <col min="4355" max="4355" width="10.28515625" style="2" customWidth="1"/>
    <col min="4356" max="4356" width="10.140625" style="2" customWidth="1"/>
    <col min="4357" max="4357" width="11.5703125" style="2" customWidth="1"/>
    <col min="4358" max="4358" width="11.85546875" style="2" customWidth="1"/>
    <col min="4359" max="4359" width="16.7109375" style="2" customWidth="1"/>
    <col min="4360" max="4360" width="4.85546875" style="2" customWidth="1"/>
    <col min="4361" max="4361" width="5" style="2" customWidth="1"/>
    <col min="4362" max="4362" width="5.85546875" style="2" customWidth="1"/>
    <col min="4363" max="4363" width="5.28515625" style="2" customWidth="1"/>
    <col min="4364" max="4364" width="6" style="2" customWidth="1"/>
    <col min="4365" max="4365" width="5.5703125" style="2" customWidth="1"/>
    <col min="4366" max="4366" width="5.140625" style="2" customWidth="1"/>
    <col min="4367" max="4367" width="2" style="2" customWidth="1"/>
    <col min="4368" max="4368" width="5.42578125" style="2" customWidth="1"/>
    <col min="4369" max="4369" width="4.85546875" style="2" customWidth="1"/>
    <col min="4370" max="4370" width="1.85546875" style="2" customWidth="1"/>
    <col min="4371" max="4371" width="5.5703125" style="2" customWidth="1"/>
    <col min="4372" max="4372" width="4.7109375" style="2" customWidth="1"/>
    <col min="4373" max="4373" width="1.85546875" style="2" customWidth="1"/>
    <col min="4374" max="4374" width="5.7109375" style="2" customWidth="1"/>
    <col min="4375" max="4608" width="9.140625" style="2"/>
    <col min="4609" max="4609" width="14" style="2" customWidth="1"/>
    <col min="4610" max="4610" width="13.140625" style="2" customWidth="1"/>
    <col min="4611" max="4611" width="10.28515625" style="2" customWidth="1"/>
    <col min="4612" max="4612" width="10.140625" style="2" customWidth="1"/>
    <col min="4613" max="4613" width="11.5703125" style="2" customWidth="1"/>
    <col min="4614" max="4614" width="11.85546875" style="2" customWidth="1"/>
    <col min="4615" max="4615" width="16.7109375" style="2" customWidth="1"/>
    <col min="4616" max="4616" width="4.85546875" style="2" customWidth="1"/>
    <col min="4617" max="4617" width="5" style="2" customWidth="1"/>
    <col min="4618" max="4618" width="5.85546875" style="2" customWidth="1"/>
    <col min="4619" max="4619" width="5.28515625" style="2" customWidth="1"/>
    <col min="4620" max="4620" width="6" style="2" customWidth="1"/>
    <col min="4621" max="4621" width="5.5703125" style="2" customWidth="1"/>
    <col min="4622" max="4622" width="5.140625" style="2" customWidth="1"/>
    <col min="4623" max="4623" width="2" style="2" customWidth="1"/>
    <col min="4624" max="4624" width="5.42578125" style="2" customWidth="1"/>
    <col min="4625" max="4625" width="4.85546875" style="2" customWidth="1"/>
    <col min="4626" max="4626" width="1.85546875" style="2" customWidth="1"/>
    <col min="4627" max="4627" width="5.5703125" style="2" customWidth="1"/>
    <col min="4628" max="4628" width="4.7109375" style="2" customWidth="1"/>
    <col min="4629" max="4629" width="1.85546875" style="2" customWidth="1"/>
    <col min="4630" max="4630" width="5.7109375" style="2" customWidth="1"/>
    <col min="4631" max="4864" width="9.140625" style="2"/>
    <col min="4865" max="4865" width="14" style="2" customWidth="1"/>
    <col min="4866" max="4866" width="13.140625" style="2" customWidth="1"/>
    <col min="4867" max="4867" width="10.28515625" style="2" customWidth="1"/>
    <col min="4868" max="4868" width="10.140625" style="2" customWidth="1"/>
    <col min="4869" max="4869" width="11.5703125" style="2" customWidth="1"/>
    <col min="4870" max="4870" width="11.85546875" style="2" customWidth="1"/>
    <col min="4871" max="4871" width="16.7109375" style="2" customWidth="1"/>
    <col min="4872" max="4872" width="4.85546875" style="2" customWidth="1"/>
    <col min="4873" max="4873" width="5" style="2" customWidth="1"/>
    <col min="4874" max="4874" width="5.85546875" style="2" customWidth="1"/>
    <col min="4875" max="4875" width="5.28515625" style="2" customWidth="1"/>
    <col min="4876" max="4876" width="6" style="2" customWidth="1"/>
    <col min="4877" max="4877" width="5.5703125" style="2" customWidth="1"/>
    <col min="4878" max="4878" width="5.140625" style="2" customWidth="1"/>
    <col min="4879" max="4879" width="2" style="2" customWidth="1"/>
    <col min="4880" max="4880" width="5.42578125" style="2" customWidth="1"/>
    <col min="4881" max="4881" width="4.85546875" style="2" customWidth="1"/>
    <col min="4882" max="4882" width="1.85546875" style="2" customWidth="1"/>
    <col min="4883" max="4883" width="5.5703125" style="2" customWidth="1"/>
    <col min="4884" max="4884" width="4.7109375" style="2" customWidth="1"/>
    <col min="4885" max="4885" width="1.85546875" style="2" customWidth="1"/>
    <col min="4886" max="4886" width="5.7109375" style="2" customWidth="1"/>
    <col min="4887" max="5120" width="9.140625" style="2"/>
    <col min="5121" max="5121" width="14" style="2" customWidth="1"/>
    <col min="5122" max="5122" width="13.140625" style="2" customWidth="1"/>
    <col min="5123" max="5123" width="10.28515625" style="2" customWidth="1"/>
    <col min="5124" max="5124" width="10.140625" style="2" customWidth="1"/>
    <col min="5125" max="5125" width="11.5703125" style="2" customWidth="1"/>
    <col min="5126" max="5126" width="11.85546875" style="2" customWidth="1"/>
    <col min="5127" max="5127" width="16.7109375" style="2" customWidth="1"/>
    <col min="5128" max="5128" width="4.85546875" style="2" customWidth="1"/>
    <col min="5129" max="5129" width="5" style="2" customWidth="1"/>
    <col min="5130" max="5130" width="5.85546875" style="2" customWidth="1"/>
    <col min="5131" max="5131" width="5.28515625" style="2" customWidth="1"/>
    <col min="5132" max="5132" width="6" style="2" customWidth="1"/>
    <col min="5133" max="5133" width="5.5703125" style="2" customWidth="1"/>
    <col min="5134" max="5134" width="5.140625" style="2" customWidth="1"/>
    <col min="5135" max="5135" width="2" style="2" customWidth="1"/>
    <col min="5136" max="5136" width="5.42578125" style="2" customWidth="1"/>
    <col min="5137" max="5137" width="4.85546875" style="2" customWidth="1"/>
    <col min="5138" max="5138" width="1.85546875" style="2" customWidth="1"/>
    <col min="5139" max="5139" width="5.5703125" style="2" customWidth="1"/>
    <col min="5140" max="5140" width="4.7109375" style="2" customWidth="1"/>
    <col min="5141" max="5141" width="1.85546875" style="2" customWidth="1"/>
    <col min="5142" max="5142" width="5.7109375" style="2" customWidth="1"/>
    <col min="5143" max="5376" width="9.140625" style="2"/>
    <col min="5377" max="5377" width="14" style="2" customWidth="1"/>
    <col min="5378" max="5378" width="13.140625" style="2" customWidth="1"/>
    <col min="5379" max="5379" width="10.28515625" style="2" customWidth="1"/>
    <col min="5380" max="5380" width="10.140625" style="2" customWidth="1"/>
    <col min="5381" max="5381" width="11.5703125" style="2" customWidth="1"/>
    <col min="5382" max="5382" width="11.85546875" style="2" customWidth="1"/>
    <col min="5383" max="5383" width="16.7109375" style="2" customWidth="1"/>
    <col min="5384" max="5384" width="4.85546875" style="2" customWidth="1"/>
    <col min="5385" max="5385" width="5" style="2" customWidth="1"/>
    <col min="5386" max="5386" width="5.85546875" style="2" customWidth="1"/>
    <col min="5387" max="5387" width="5.28515625" style="2" customWidth="1"/>
    <col min="5388" max="5388" width="6" style="2" customWidth="1"/>
    <col min="5389" max="5389" width="5.5703125" style="2" customWidth="1"/>
    <col min="5390" max="5390" width="5.140625" style="2" customWidth="1"/>
    <col min="5391" max="5391" width="2" style="2" customWidth="1"/>
    <col min="5392" max="5392" width="5.42578125" style="2" customWidth="1"/>
    <col min="5393" max="5393" width="4.85546875" style="2" customWidth="1"/>
    <col min="5394" max="5394" width="1.85546875" style="2" customWidth="1"/>
    <col min="5395" max="5395" width="5.5703125" style="2" customWidth="1"/>
    <col min="5396" max="5396" width="4.7109375" style="2" customWidth="1"/>
    <col min="5397" max="5397" width="1.85546875" style="2" customWidth="1"/>
    <col min="5398" max="5398" width="5.7109375" style="2" customWidth="1"/>
    <col min="5399" max="5632" width="9.140625" style="2"/>
    <col min="5633" max="5633" width="14" style="2" customWidth="1"/>
    <col min="5634" max="5634" width="13.140625" style="2" customWidth="1"/>
    <col min="5635" max="5635" width="10.28515625" style="2" customWidth="1"/>
    <col min="5636" max="5636" width="10.140625" style="2" customWidth="1"/>
    <col min="5637" max="5637" width="11.5703125" style="2" customWidth="1"/>
    <col min="5638" max="5638" width="11.85546875" style="2" customWidth="1"/>
    <col min="5639" max="5639" width="16.7109375" style="2" customWidth="1"/>
    <col min="5640" max="5640" width="4.85546875" style="2" customWidth="1"/>
    <col min="5641" max="5641" width="5" style="2" customWidth="1"/>
    <col min="5642" max="5642" width="5.85546875" style="2" customWidth="1"/>
    <col min="5643" max="5643" width="5.28515625" style="2" customWidth="1"/>
    <col min="5644" max="5644" width="6" style="2" customWidth="1"/>
    <col min="5645" max="5645" width="5.5703125" style="2" customWidth="1"/>
    <col min="5646" max="5646" width="5.140625" style="2" customWidth="1"/>
    <col min="5647" max="5647" width="2" style="2" customWidth="1"/>
    <col min="5648" max="5648" width="5.42578125" style="2" customWidth="1"/>
    <col min="5649" max="5649" width="4.85546875" style="2" customWidth="1"/>
    <col min="5650" max="5650" width="1.85546875" style="2" customWidth="1"/>
    <col min="5651" max="5651" width="5.5703125" style="2" customWidth="1"/>
    <col min="5652" max="5652" width="4.7109375" style="2" customWidth="1"/>
    <col min="5653" max="5653" width="1.85546875" style="2" customWidth="1"/>
    <col min="5654" max="5654" width="5.7109375" style="2" customWidth="1"/>
    <col min="5655" max="5888" width="9.140625" style="2"/>
    <col min="5889" max="5889" width="14" style="2" customWidth="1"/>
    <col min="5890" max="5890" width="13.140625" style="2" customWidth="1"/>
    <col min="5891" max="5891" width="10.28515625" style="2" customWidth="1"/>
    <col min="5892" max="5892" width="10.140625" style="2" customWidth="1"/>
    <col min="5893" max="5893" width="11.5703125" style="2" customWidth="1"/>
    <col min="5894" max="5894" width="11.85546875" style="2" customWidth="1"/>
    <col min="5895" max="5895" width="16.7109375" style="2" customWidth="1"/>
    <col min="5896" max="5896" width="4.85546875" style="2" customWidth="1"/>
    <col min="5897" max="5897" width="5" style="2" customWidth="1"/>
    <col min="5898" max="5898" width="5.85546875" style="2" customWidth="1"/>
    <col min="5899" max="5899" width="5.28515625" style="2" customWidth="1"/>
    <col min="5900" max="5900" width="6" style="2" customWidth="1"/>
    <col min="5901" max="5901" width="5.5703125" style="2" customWidth="1"/>
    <col min="5902" max="5902" width="5.140625" style="2" customWidth="1"/>
    <col min="5903" max="5903" width="2" style="2" customWidth="1"/>
    <col min="5904" max="5904" width="5.42578125" style="2" customWidth="1"/>
    <col min="5905" max="5905" width="4.85546875" style="2" customWidth="1"/>
    <col min="5906" max="5906" width="1.85546875" style="2" customWidth="1"/>
    <col min="5907" max="5907" width="5.5703125" style="2" customWidth="1"/>
    <col min="5908" max="5908" width="4.7109375" style="2" customWidth="1"/>
    <col min="5909" max="5909" width="1.85546875" style="2" customWidth="1"/>
    <col min="5910" max="5910" width="5.7109375" style="2" customWidth="1"/>
    <col min="5911" max="6144" width="9.140625" style="2"/>
    <col min="6145" max="6145" width="14" style="2" customWidth="1"/>
    <col min="6146" max="6146" width="13.140625" style="2" customWidth="1"/>
    <col min="6147" max="6147" width="10.28515625" style="2" customWidth="1"/>
    <col min="6148" max="6148" width="10.140625" style="2" customWidth="1"/>
    <col min="6149" max="6149" width="11.5703125" style="2" customWidth="1"/>
    <col min="6150" max="6150" width="11.85546875" style="2" customWidth="1"/>
    <col min="6151" max="6151" width="16.7109375" style="2" customWidth="1"/>
    <col min="6152" max="6152" width="4.85546875" style="2" customWidth="1"/>
    <col min="6153" max="6153" width="5" style="2" customWidth="1"/>
    <col min="6154" max="6154" width="5.85546875" style="2" customWidth="1"/>
    <col min="6155" max="6155" width="5.28515625" style="2" customWidth="1"/>
    <col min="6156" max="6156" width="6" style="2" customWidth="1"/>
    <col min="6157" max="6157" width="5.5703125" style="2" customWidth="1"/>
    <col min="6158" max="6158" width="5.140625" style="2" customWidth="1"/>
    <col min="6159" max="6159" width="2" style="2" customWidth="1"/>
    <col min="6160" max="6160" width="5.42578125" style="2" customWidth="1"/>
    <col min="6161" max="6161" width="4.85546875" style="2" customWidth="1"/>
    <col min="6162" max="6162" width="1.85546875" style="2" customWidth="1"/>
    <col min="6163" max="6163" width="5.5703125" style="2" customWidth="1"/>
    <col min="6164" max="6164" width="4.7109375" style="2" customWidth="1"/>
    <col min="6165" max="6165" width="1.85546875" style="2" customWidth="1"/>
    <col min="6166" max="6166" width="5.7109375" style="2" customWidth="1"/>
    <col min="6167" max="6400" width="9.140625" style="2"/>
    <col min="6401" max="6401" width="14" style="2" customWidth="1"/>
    <col min="6402" max="6402" width="13.140625" style="2" customWidth="1"/>
    <col min="6403" max="6403" width="10.28515625" style="2" customWidth="1"/>
    <col min="6404" max="6404" width="10.140625" style="2" customWidth="1"/>
    <col min="6405" max="6405" width="11.5703125" style="2" customWidth="1"/>
    <col min="6406" max="6406" width="11.85546875" style="2" customWidth="1"/>
    <col min="6407" max="6407" width="16.7109375" style="2" customWidth="1"/>
    <col min="6408" max="6408" width="4.85546875" style="2" customWidth="1"/>
    <col min="6409" max="6409" width="5" style="2" customWidth="1"/>
    <col min="6410" max="6410" width="5.85546875" style="2" customWidth="1"/>
    <col min="6411" max="6411" width="5.28515625" style="2" customWidth="1"/>
    <col min="6412" max="6412" width="6" style="2" customWidth="1"/>
    <col min="6413" max="6413" width="5.5703125" style="2" customWidth="1"/>
    <col min="6414" max="6414" width="5.140625" style="2" customWidth="1"/>
    <col min="6415" max="6415" width="2" style="2" customWidth="1"/>
    <col min="6416" max="6416" width="5.42578125" style="2" customWidth="1"/>
    <col min="6417" max="6417" width="4.85546875" style="2" customWidth="1"/>
    <col min="6418" max="6418" width="1.85546875" style="2" customWidth="1"/>
    <col min="6419" max="6419" width="5.5703125" style="2" customWidth="1"/>
    <col min="6420" max="6420" width="4.7109375" style="2" customWidth="1"/>
    <col min="6421" max="6421" width="1.85546875" style="2" customWidth="1"/>
    <col min="6422" max="6422" width="5.7109375" style="2" customWidth="1"/>
    <col min="6423" max="6656" width="9.140625" style="2"/>
    <col min="6657" max="6657" width="14" style="2" customWidth="1"/>
    <col min="6658" max="6658" width="13.140625" style="2" customWidth="1"/>
    <col min="6659" max="6659" width="10.28515625" style="2" customWidth="1"/>
    <col min="6660" max="6660" width="10.140625" style="2" customWidth="1"/>
    <col min="6661" max="6661" width="11.5703125" style="2" customWidth="1"/>
    <col min="6662" max="6662" width="11.85546875" style="2" customWidth="1"/>
    <col min="6663" max="6663" width="16.7109375" style="2" customWidth="1"/>
    <col min="6664" max="6664" width="4.85546875" style="2" customWidth="1"/>
    <col min="6665" max="6665" width="5" style="2" customWidth="1"/>
    <col min="6666" max="6666" width="5.85546875" style="2" customWidth="1"/>
    <col min="6667" max="6667" width="5.28515625" style="2" customWidth="1"/>
    <col min="6668" max="6668" width="6" style="2" customWidth="1"/>
    <col min="6669" max="6669" width="5.5703125" style="2" customWidth="1"/>
    <col min="6670" max="6670" width="5.140625" style="2" customWidth="1"/>
    <col min="6671" max="6671" width="2" style="2" customWidth="1"/>
    <col min="6672" max="6672" width="5.42578125" style="2" customWidth="1"/>
    <col min="6673" max="6673" width="4.85546875" style="2" customWidth="1"/>
    <col min="6674" max="6674" width="1.85546875" style="2" customWidth="1"/>
    <col min="6675" max="6675" width="5.5703125" style="2" customWidth="1"/>
    <col min="6676" max="6676" width="4.7109375" style="2" customWidth="1"/>
    <col min="6677" max="6677" width="1.85546875" style="2" customWidth="1"/>
    <col min="6678" max="6678" width="5.7109375" style="2" customWidth="1"/>
    <col min="6679" max="6912" width="9.140625" style="2"/>
    <col min="6913" max="6913" width="14" style="2" customWidth="1"/>
    <col min="6914" max="6914" width="13.140625" style="2" customWidth="1"/>
    <col min="6915" max="6915" width="10.28515625" style="2" customWidth="1"/>
    <col min="6916" max="6916" width="10.140625" style="2" customWidth="1"/>
    <col min="6917" max="6917" width="11.5703125" style="2" customWidth="1"/>
    <col min="6918" max="6918" width="11.85546875" style="2" customWidth="1"/>
    <col min="6919" max="6919" width="16.7109375" style="2" customWidth="1"/>
    <col min="6920" max="6920" width="4.85546875" style="2" customWidth="1"/>
    <col min="6921" max="6921" width="5" style="2" customWidth="1"/>
    <col min="6922" max="6922" width="5.85546875" style="2" customWidth="1"/>
    <col min="6923" max="6923" width="5.28515625" style="2" customWidth="1"/>
    <col min="6924" max="6924" width="6" style="2" customWidth="1"/>
    <col min="6925" max="6925" width="5.5703125" style="2" customWidth="1"/>
    <col min="6926" max="6926" width="5.140625" style="2" customWidth="1"/>
    <col min="6927" max="6927" width="2" style="2" customWidth="1"/>
    <col min="6928" max="6928" width="5.42578125" style="2" customWidth="1"/>
    <col min="6929" max="6929" width="4.85546875" style="2" customWidth="1"/>
    <col min="6930" max="6930" width="1.85546875" style="2" customWidth="1"/>
    <col min="6931" max="6931" width="5.5703125" style="2" customWidth="1"/>
    <col min="6932" max="6932" width="4.7109375" style="2" customWidth="1"/>
    <col min="6933" max="6933" width="1.85546875" style="2" customWidth="1"/>
    <col min="6934" max="6934" width="5.7109375" style="2" customWidth="1"/>
    <col min="6935" max="7168" width="9.140625" style="2"/>
    <col min="7169" max="7169" width="14" style="2" customWidth="1"/>
    <col min="7170" max="7170" width="13.140625" style="2" customWidth="1"/>
    <col min="7171" max="7171" width="10.28515625" style="2" customWidth="1"/>
    <col min="7172" max="7172" width="10.140625" style="2" customWidth="1"/>
    <col min="7173" max="7173" width="11.5703125" style="2" customWidth="1"/>
    <col min="7174" max="7174" width="11.85546875" style="2" customWidth="1"/>
    <col min="7175" max="7175" width="16.7109375" style="2" customWidth="1"/>
    <col min="7176" max="7176" width="4.85546875" style="2" customWidth="1"/>
    <col min="7177" max="7177" width="5" style="2" customWidth="1"/>
    <col min="7178" max="7178" width="5.85546875" style="2" customWidth="1"/>
    <col min="7179" max="7179" width="5.28515625" style="2" customWidth="1"/>
    <col min="7180" max="7180" width="6" style="2" customWidth="1"/>
    <col min="7181" max="7181" width="5.5703125" style="2" customWidth="1"/>
    <col min="7182" max="7182" width="5.140625" style="2" customWidth="1"/>
    <col min="7183" max="7183" width="2" style="2" customWidth="1"/>
    <col min="7184" max="7184" width="5.42578125" style="2" customWidth="1"/>
    <col min="7185" max="7185" width="4.85546875" style="2" customWidth="1"/>
    <col min="7186" max="7186" width="1.85546875" style="2" customWidth="1"/>
    <col min="7187" max="7187" width="5.5703125" style="2" customWidth="1"/>
    <col min="7188" max="7188" width="4.7109375" style="2" customWidth="1"/>
    <col min="7189" max="7189" width="1.85546875" style="2" customWidth="1"/>
    <col min="7190" max="7190" width="5.7109375" style="2" customWidth="1"/>
    <col min="7191" max="7424" width="9.140625" style="2"/>
    <col min="7425" max="7425" width="14" style="2" customWidth="1"/>
    <col min="7426" max="7426" width="13.140625" style="2" customWidth="1"/>
    <col min="7427" max="7427" width="10.28515625" style="2" customWidth="1"/>
    <col min="7428" max="7428" width="10.140625" style="2" customWidth="1"/>
    <col min="7429" max="7429" width="11.5703125" style="2" customWidth="1"/>
    <col min="7430" max="7430" width="11.85546875" style="2" customWidth="1"/>
    <col min="7431" max="7431" width="16.7109375" style="2" customWidth="1"/>
    <col min="7432" max="7432" width="4.85546875" style="2" customWidth="1"/>
    <col min="7433" max="7433" width="5" style="2" customWidth="1"/>
    <col min="7434" max="7434" width="5.85546875" style="2" customWidth="1"/>
    <col min="7435" max="7435" width="5.28515625" style="2" customWidth="1"/>
    <col min="7436" max="7436" width="6" style="2" customWidth="1"/>
    <col min="7437" max="7437" width="5.5703125" style="2" customWidth="1"/>
    <col min="7438" max="7438" width="5.140625" style="2" customWidth="1"/>
    <col min="7439" max="7439" width="2" style="2" customWidth="1"/>
    <col min="7440" max="7440" width="5.42578125" style="2" customWidth="1"/>
    <col min="7441" max="7441" width="4.85546875" style="2" customWidth="1"/>
    <col min="7442" max="7442" width="1.85546875" style="2" customWidth="1"/>
    <col min="7443" max="7443" width="5.5703125" style="2" customWidth="1"/>
    <col min="7444" max="7444" width="4.7109375" style="2" customWidth="1"/>
    <col min="7445" max="7445" width="1.85546875" style="2" customWidth="1"/>
    <col min="7446" max="7446" width="5.7109375" style="2" customWidth="1"/>
    <col min="7447" max="7680" width="9.140625" style="2"/>
    <col min="7681" max="7681" width="14" style="2" customWidth="1"/>
    <col min="7682" max="7682" width="13.140625" style="2" customWidth="1"/>
    <col min="7683" max="7683" width="10.28515625" style="2" customWidth="1"/>
    <col min="7684" max="7684" width="10.140625" style="2" customWidth="1"/>
    <col min="7685" max="7685" width="11.5703125" style="2" customWidth="1"/>
    <col min="7686" max="7686" width="11.85546875" style="2" customWidth="1"/>
    <col min="7687" max="7687" width="16.7109375" style="2" customWidth="1"/>
    <col min="7688" max="7688" width="4.85546875" style="2" customWidth="1"/>
    <col min="7689" max="7689" width="5" style="2" customWidth="1"/>
    <col min="7690" max="7690" width="5.85546875" style="2" customWidth="1"/>
    <col min="7691" max="7691" width="5.28515625" style="2" customWidth="1"/>
    <col min="7692" max="7692" width="6" style="2" customWidth="1"/>
    <col min="7693" max="7693" width="5.5703125" style="2" customWidth="1"/>
    <col min="7694" max="7694" width="5.140625" style="2" customWidth="1"/>
    <col min="7695" max="7695" width="2" style="2" customWidth="1"/>
    <col min="7696" max="7696" width="5.42578125" style="2" customWidth="1"/>
    <col min="7697" max="7697" width="4.85546875" style="2" customWidth="1"/>
    <col min="7698" max="7698" width="1.85546875" style="2" customWidth="1"/>
    <col min="7699" max="7699" width="5.5703125" style="2" customWidth="1"/>
    <col min="7700" max="7700" width="4.7109375" style="2" customWidth="1"/>
    <col min="7701" max="7701" width="1.85546875" style="2" customWidth="1"/>
    <col min="7702" max="7702" width="5.7109375" style="2" customWidth="1"/>
    <col min="7703" max="7936" width="9.140625" style="2"/>
    <col min="7937" max="7937" width="14" style="2" customWidth="1"/>
    <col min="7938" max="7938" width="13.140625" style="2" customWidth="1"/>
    <col min="7939" max="7939" width="10.28515625" style="2" customWidth="1"/>
    <col min="7940" max="7940" width="10.140625" style="2" customWidth="1"/>
    <col min="7941" max="7941" width="11.5703125" style="2" customWidth="1"/>
    <col min="7942" max="7942" width="11.85546875" style="2" customWidth="1"/>
    <col min="7943" max="7943" width="16.7109375" style="2" customWidth="1"/>
    <col min="7944" max="7944" width="4.85546875" style="2" customWidth="1"/>
    <col min="7945" max="7945" width="5" style="2" customWidth="1"/>
    <col min="7946" max="7946" width="5.85546875" style="2" customWidth="1"/>
    <col min="7947" max="7947" width="5.28515625" style="2" customWidth="1"/>
    <col min="7948" max="7948" width="6" style="2" customWidth="1"/>
    <col min="7949" max="7949" width="5.5703125" style="2" customWidth="1"/>
    <col min="7950" max="7950" width="5.140625" style="2" customWidth="1"/>
    <col min="7951" max="7951" width="2" style="2" customWidth="1"/>
    <col min="7952" max="7952" width="5.42578125" style="2" customWidth="1"/>
    <col min="7953" max="7953" width="4.85546875" style="2" customWidth="1"/>
    <col min="7954" max="7954" width="1.85546875" style="2" customWidth="1"/>
    <col min="7955" max="7955" width="5.5703125" style="2" customWidth="1"/>
    <col min="7956" max="7956" width="4.7109375" style="2" customWidth="1"/>
    <col min="7957" max="7957" width="1.85546875" style="2" customWidth="1"/>
    <col min="7958" max="7958" width="5.7109375" style="2" customWidth="1"/>
    <col min="7959" max="8192" width="9.140625" style="2"/>
    <col min="8193" max="8193" width="14" style="2" customWidth="1"/>
    <col min="8194" max="8194" width="13.140625" style="2" customWidth="1"/>
    <col min="8195" max="8195" width="10.28515625" style="2" customWidth="1"/>
    <col min="8196" max="8196" width="10.140625" style="2" customWidth="1"/>
    <col min="8197" max="8197" width="11.5703125" style="2" customWidth="1"/>
    <col min="8198" max="8198" width="11.85546875" style="2" customWidth="1"/>
    <col min="8199" max="8199" width="16.7109375" style="2" customWidth="1"/>
    <col min="8200" max="8200" width="4.85546875" style="2" customWidth="1"/>
    <col min="8201" max="8201" width="5" style="2" customWidth="1"/>
    <col min="8202" max="8202" width="5.85546875" style="2" customWidth="1"/>
    <col min="8203" max="8203" width="5.28515625" style="2" customWidth="1"/>
    <col min="8204" max="8204" width="6" style="2" customWidth="1"/>
    <col min="8205" max="8205" width="5.5703125" style="2" customWidth="1"/>
    <col min="8206" max="8206" width="5.140625" style="2" customWidth="1"/>
    <col min="8207" max="8207" width="2" style="2" customWidth="1"/>
    <col min="8208" max="8208" width="5.42578125" style="2" customWidth="1"/>
    <col min="8209" max="8209" width="4.85546875" style="2" customWidth="1"/>
    <col min="8210" max="8210" width="1.85546875" style="2" customWidth="1"/>
    <col min="8211" max="8211" width="5.5703125" style="2" customWidth="1"/>
    <col min="8212" max="8212" width="4.7109375" style="2" customWidth="1"/>
    <col min="8213" max="8213" width="1.85546875" style="2" customWidth="1"/>
    <col min="8214" max="8214" width="5.7109375" style="2" customWidth="1"/>
    <col min="8215" max="8448" width="9.140625" style="2"/>
    <col min="8449" max="8449" width="14" style="2" customWidth="1"/>
    <col min="8450" max="8450" width="13.140625" style="2" customWidth="1"/>
    <col min="8451" max="8451" width="10.28515625" style="2" customWidth="1"/>
    <col min="8452" max="8452" width="10.140625" style="2" customWidth="1"/>
    <col min="8453" max="8453" width="11.5703125" style="2" customWidth="1"/>
    <col min="8454" max="8454" width="11.85546875" style="2" customWidth="1"/>
    <col min="8455" max="8455" width="16.7109375" style="2" customWidth="1"/>
    <col min="8456" max="8456" width="4.85546875" style="2" customWidth="1"/>
    <col min="8457" max="8457" width="5" style="2" customWidth="1"/>
    <col min="8458" max="8458" width="5.85546875" style="2" customWidth="1"/>
    <col min="8459" max="8459" width="5.28515625" style="2" customWidth="1"/>
    <col min="8460" max="8460" width="6" style="2" customWidth="1"/>
    <col min="8461" max="8461" width="5.5703125" style="2" customWidth="1"/>
    <col min="8462" max="8462" width="5.140625" style="2" customWidth="1"/>
    <col min="8463" max="8463" width="2" style="2" customWidth="1"/>
    <col min="8464" max="8464" width="5.42578125" style="2" customWidth="1"/>
    <col min="8465" max="8465" width="4.85546875" style="2" customWidth="1"/>
    <col min="8466" max="8466" width="1.85546875" style="2" customWidth="1"/>
    <col min="8467" max="8467" width="5.5703125" style="2" customWidth="1"/>
    <col min="8468" max="8468" width="4.7109375" style="2" customWidth="1"/>
    <col min="8469" max="8469" width="1.85546875" style="2" customWidth="1"/>
    <col min="8470" max="8470" width="5.7109375" style="2" customWidth="1"/>
    <col min="8471" max="8704" width="9.140625" style="2"/>
    <col min="8705" max="8705" width="14" style="2" customWidth="1"/>
    <col min="8706" max="8706" width="13.140625" style="2" customWidth="1"/>
    <col min="8707" max="8707" width="10.28515625" style="2" customWidth="1"/>
    <col min="8708" max="8708" width="10.140625" style="2" customWidth="1"/>
    <col min="8709" max="8709" width="11.5703125" style="2" customWidth="1"/>
    <col min="8710" max="8710" width="11.85546875" style="2" customWidth="1"/>
    <col min="8711" max="8711" width="16.7109375" style="2" customWidth="1"/>
    <col min="8712" max="8712" width="4.85546875" style="2" customWidth="1"/>
    <col min="8713" max="8713" width="5" style="2" customWidth="1"/>
    <col min="8714" max="8714" width="5.85546875" style="2" customWidth="1"/>
    <col min="8715" max="8715" width="5.28515625" style="2" customWidth="1"/>
    <col min="8716" max="8716" width="6" style="2" customWidth="1"/>
    <col min="8717" max="8717" width="5.5703125" style="2" customWidth="1"/>
    <col min="8718" max="8718" width="5.140625" style="2" customWidth="1"/>
    <col min="8719" max="8719" width="2" style="2" customWidth="1"/>
    <col min="8720" max="8720" width="5.42578125" style="2" customWidth="1"/>
    <col min="8721" max="8721" width="4.85546875" style="2" customWidth="1"/>
    <col min="8722" max="8722" width="1.85546875" style="2" customWidth="1"/>
    <col min="8723" max="8723" width="5.5703125" style="2" customWidth="1"/>
    <col min="8724" max="8724" width="4.7109375" style="2" customWidth="1"/>
    <col min="8725" max="8725" width="1.85546875" style="2" customWidth="1"/>
    <col min="8726" max="8726" width="5.7109375" style="2" customWidth="1"/>
    <col min="8727" max="8960" width="9.140625" style="2"/>
    <col min="8961" max="8961" width="14" style="2" customWidth="1"/>
    <col min="8962" max="8962" width="13.140625" style="2" customWidth="1"/>
    <col min="8963" max="8963" width="10.28515625" style="2" customWidth="1"/>
    <col min="8964" max="8964" width="10.140625" style="2" customWidth="1"/>
    <col min="8965" max="8965" width="11.5703125" style="2" customWidth="1"/>
    <col min="8966" max="8966" width="11.85546875" style="2" customWidth="1"/>
    <col min="8967" max="8967" width="16.7109375" style="2" customWidth="1"/>
    <col min="8968" max="8968" width="4.85546875" style="2" customWidth="1"/>
    <col min="8969" max="8969" width="5" style="2" customWidth="1"/>
    <col min="8970" max="8970" width="5.85546875" style="2" customWidth="1"/>
    <col min="8971" max="8971" width="5.28515625" style="2" customWidth="1"/>
    <col min="8972" max="8972" width="6" style="2" customWidth="1"/>
    <col min="8973" max="8973" width="5.5703125" style="2" customWidth="1"/>
    <col min="8974" max="8974" width="5.140625" style="2" customWidth="1"/>
    <col min="8975" max="8975" width="2" style="2" customWidth="1"/>
    <col min="8976" max="8976" width="5.42578125" style="2" customWidth="1"/>
    <col min="8977" max="8977" width="4.85546875" style="2" customWidth="1"/>
    <col min="8978" max="8978" width="1.85546875" style="2" customWidth="1"/>
    <col min="8979" max="8979" width="5.5703125" style="2" customWidth="1"/>
    <col min="8980" max="8980" width="4.7109375" style="2" customWidth="1"/>
    <col min="8981" max="8981" width="1.85546875" style="2" customWidth="1"/>
    <col min="8982" max="8982" width="5.7109375" style="2" customWidth="1"/>
    <col min="8983" max="9216" width="9.140625" style="2"/>
    <col min="9217" max="9217" width="14" style="2" customWidth="1"/>
    <col min="9218" max="9218" width="13.140625" style="2" customWidth="1"/>
    <col min="9219" max="9219" width="10.28515625" style="2" customWidth="1"/>
    <col min="9220" max="9220" width="10.140625" style="2" customWidth="1"/>
    <col min="9221" max="9221" width="11.5703125" style="2" customWidth="1"/>
    <col min="9222" max="9222" width="11.85546875" style="2" customWidth="1"/>
    <col min="9223" max="9223" width="16.7109375" style="2" customWidth="1"/>
    <col min="9224" max="9224" width="4.85546875" style="2" customWidth="1"/>
    <col min="9225" max="9225" width="5" style="2" customWidth="1"/>
    <col min="9226" max="9226" width="5.85546875" style="2" customWidth="1"/>
    <col min="9227" max="9227" width="5.28515625" style="2" customWidth="1"/>
    <col min="9228" max="9228" width="6" style="2" customWidth="1"/>
    <col min="9229" max="9229" width="5.5703125" style="2" customWidth="1"/>
    <col min="9230" max="9230" width="5.140625" style="2" customWidth="1"/>
    <col min="9231" max="9231" width="2" style="2" customWidth="1"/>
    <col min="9232" max="9232" width="5.42578125" style="2" customWidth="1"/>
    <col min="9233" max="9233" width="4.85546875" style="2" customWidth="1"/>
    <col min="9234" max="9234" width="1.85546875" style="2" customWidth="1"/>
    <col min="9235" max="9235" width="5.5703125" style="2" customWidth="1"/>
    <col min="9236" max="9236" width="4.7109375" style="2" customWidth="1"/>
    <col min="9237" max="9237" width="1.85546875" style="2" customWidth="1"/>
    <col min="9238" max="9238" width="5.7109375" style="2" customWidth="1"/>
    <col min="9239" max="9472" width="9.140625" style="2"/>
    <col min="9473" max="9473" width="14" style="2" customWidth="1"/>
    <col min="9474" max="9474" width="13.140625" style="2" customWidth="1"/>
    <col min="9475" max="9475" width="10.28515625" style="2" customWidth="1"/>
    <col min="9476" max="9476" width="10.140625" style="2" customWidth="1"/>
    <col min="9477" max="9477" width="11.5703125" style="2" customWidth="1"/>
    <col min="9478" max="9478" width="11.85546875" style="2" customWidth="1"/>
    <col min="9479" max="9479" width="16.7109375" style="2" customWidth="1"/>
    <col min="9480" max="9480" width="4.85546875" style="2" customWidth="1"/>
    <col min="9481" max="9481" width="5" style="2" customWidth="1"/>
    <col min="9482" max="9482" width="5.85546875" style="2" customWidth="1"/>
    <col min="9483" max="9483" width="5.28515625" style="2" customWidth="1"/>
    <col min="9484" max="9484" width="6" style="2" customWidth="1"/>
    <col min="9485" max="9485" width="5.5703125" style="2" customWidth="1"/>
    <col min="9486" max="9486" width="5.140625" style="2" customWidth="1"/>
    <col min="9487" max="9487" width="2" style="2" customWidth="1"/>
    <col min="9488" max="9488" width="5.42578125" style="2" customWidth="1"/>
    <col min="9489" max="9489" width="4.85546875" style="2" customWidth="1"/>
    <col min="9490" max="9490" width="1.85546875" style="2" customWidth="1"/>
    <col min="9491" max="9491" width="5.5703125" style="2" customWidth="1"/>
    <col min="9492" max="9492" width="4.7109375" style="2" customWidth="1"/>
    <col min="9493" max="9493" width="1.85546875" style="2" customWidth="1"/>
    <col min="9494" max="9494" width="5.7109375" style="2" customWidth="1"/>
    <col min="9495" max="9728" width="9.140625" style="2"/>
    <col min="9729" max="9729" width="14" style="2" customWidth="1"/>
    <col min="9730" max="9730" width="13.140625" style="2" customWidth="1"/>
    <col min="9731" max="9731" width="10.28515625" style="2" customWidth="1"/>
    <col min="9732" max="9732" width="10.140625" style="2" customWidth="1"/>
    <col min="9733" max="9733" width="11.5703125" style="2" customWidth="1"/>
    <col min="9734" max="9734" width="11.85546875" style="2" customWidth="1"/>
    <col min="9735" max="9735" width="16.7109375" style="2" customWidth="1"/>
    <col min="9736" max="9736" width="4.85546875" style="2" customWidth="1"/>
    <col min="9737" max="9737" width="5" style="2" customWidth="1"/>
    <col min="9738" max="9738" width="5.85546875" style="2" customWidth="1"/>
    <col min="9739" max="9739" width="5.28515625" style="2" customWidth="1"/>
    <col min="9740" max="9740" width="6" style="2" customWidth="1"/>
    <col min="9741" max="9741" width="5.5703125" style="2" customWidth="1"/>
    <col min="9742" max="9742" width="5.140625" style="2" customWidth="1"/>
    <col min="9743" max="9743" width="2" style="2" customWidth="1"/>
    <col min="9744" max="9744" width="5.42578125" style="2" customWidth="1"/>
    <col min="9745" max="9745" width="4.85546875" style="2" customWidth="1"/>
    <col min="9746" max="9746" width="1.85546875" style="2" customWidth="1"/>
    <col min="9747" max="9747" width="5.5703125" style="2" customWidth="1"/>
    <col min="9748" max="9748" width="4.7109375" style="2" customWidth="1"/>
    <col min="9749" max="9749" width="1.85546875" style="2" customWidth="1"/>
    <col min="9750" max="9750" width="5.7109375" style="2" customWidth="1"/>
    <col min="9751" max="9984" width="9.140625" style="2"/>
    <col min="9985" max="9985" width="14" style="2" customWidth="1"/>
    <col min="9986" max="9986" width="13.140625" style="2" customWidth="1"/>
    <col min="9987" max="9987" width="10.28515625" style="2" customWidth="1"/>
    <col min="9988" max="9988" width="10.140625" style="2" customWidth="1"/>
    <col min="9989" max="9989" width="11.5703125" style="2" customWidth="1"/>
    <col min="9990" max="9990" width="11.85546875" style="2" customWidth="1"/>
    <col min="9991" max="9991" width="16.7109375" style="2" customWidth="1"/>
    <col min="9992" max="9992" width="4.85546875" style="2" customWidth="1"/>
    <col min="9993" max="9993" width="5" style="2" customWidth="1"/>
    <col min="9994" max="9994" width="5.85546875" style="2" customWidth="1"/>
    <col min="9995" max="9995" width="5.28515625" style="2" customWidth="1"/>
    <col min="9996" max="9996" width="6" style="2" customWidth="1"/>
    <col min="9997" max="9997" width="5.5703125" style="2" customWidth="1"/>
    <col min="9998" max="9998" width="5.140625" style="2" customWidth="1"/>
    <col min="9999" max="9999" width="2" style="2" customWidth="1"/>
    <col min="10000" max="10000" width="5.42578125" style="2" customWidth="1"/>
    <col min="10001" max="10001" width="4.85546875" style="2" customWidth="1"/>
    <col min="10002" max="10002" width="1.85546875" style="2" customWidth="1"/>
    <col min="10003" max="10003" width="5.5703125" style="2" customWidth="1"/>
    <col min="10004" max="10004" width="4.7109375" style="2" customWidth="1"/>
    <col min="10005" max="10005" width="1.85546875" style="2" customWidth="1"/>
    <col min="10006" max="10006" width="5.7109375" style="2" customWidth="1"/>
    <col min="10007" max="10240" width="9.140625" style="2"/>
    <col min="10241" max="10241" width="14" style="2" customWidth="1"/>
    <col min="10242" max="10242" width="13.140625" style="2" customWidth="1"/>
    <col min="10243" max="10243" width="10.28515625" style="2" customWidth="1"/>
    <col min="10244" max="10244" width="10.140625" style="2" customWidth="1"/>
    <col min="10245" max="10245" width="11.5703125" style="2" customWidth="1"/>
    <col min="10246" max="10246" width="11.85546875" style="2" customWidth="1"/>
    <col min="10247" max="10247" width="16.7109375" style="2" customWidth="1"/>
    <col min="10248" max="10248" width="4.85546875" style="2" customWidth="1"/>
    <col min="10249" max="10249" width="5" style="2" customWidth="1"/>
    <col min="10250" max="10250" width="5.85546875" style="2" customWidth="1"/>
    <col min="10251" max="10251" width="5.28515625" style="2" customWidth="1"/>
    <col min="10252" max="10252" width="6" style="2" customWidth="1"/>
    <col min="10253" max="10253" width="5.5703125" style="2" customWidth="1"/>
    <col min="10254" max="10254" width="5.140625" style="2" customWidth="1"/>
    <col min="10255" max="10255" width="2" style="2" customWidth="1"/>
    <col min="10256" max="10256" width="5.42578125" style="2" customWidth="1"/>
    <col min="10257" max="10257" width="4.85546875" style="2" customWidth="1"/>
    <col min="10258" max="10258" width="1.85546875" style="2" customWidth="1"/>
    <col min="10259" max="10259" width="5.5703125" style="2" customWidth="1"/>
    <col min="10260" max="10260" width="4.7109375" style="2" customWidth="1"/>
    <col min="10261" max="10261" width="1.85546875" style="2" customWidth="1"/>
    <col min="10262" max="10262" width="5.7109375" style="2" customWidth="1"/>
    <col min="10263" max="10496" width="9.140625" style="2"/>
    <col min="10497" max="10497" width="14" style="2" customWidth="1"/>
    <col min="10498" max="10498" width="13.140625" style="2" customWidth="1"/>
    <col min="10499" max="10499" width="10.28515625" style="2" customWidth="1"/>
    <col min="10500" max="10500" width="10.140625" style="2" customWidth="1"/>
    <col min="10501" max="10501" width="11.5703125" style="2" customWidth="1"/>
    <col min="10502" max="10502" width="11.85546875" style="2" customWidth="1"/>
    <col min="10503" max="10503" width="16.7109375" style="2" customWidth="1"/>
    <col min="10504" max="10504" width="4.85546875" style="2" customWidth="1"/>
    <col min="10505" max="10505" width="5" style="2" customWidth="1"/>
    <col min="10506" max="10506" width="5.85546875" style="2" customWidth="1"/>
    <col min="10507" max="10507" width="5.28515625" style="2" customWidth="1"/>
    <col min="10508" max="10508" width="6" style="2" customWidth="1"/>
    <col min="10509" max="10509" width="5.5703125" style="2" customWidth="1"/>
    <col min="10510" max="10510" width="5.140625" style="2" customWidth="1"/>
    <col min="10511" max="10511" width="2" style="2" customWidth="1"/>
    <col min="10512" max="10512" width="5.42578125" style="2" customWidth="1"/>
    <col min="10513" max="10513" width="4.85546875" style="2" customWidth="1"/>
    <col min="10514" max="10514" width="1.85546875" style="2" customWidth="1"/>
    <col min="10515" max="10515" width="5.5703125" style="2" customWidth="1"/>
    <col min="10516" max="10516" width="4.7109375" style="2" customWidth="1"/>
    <col min="10517" max="10517" width="1.85546875" style="2" customWidth="1"/>
    <col min="10518" max="10518" width="5.7109375" style="2" customWidth="1"/>
    <col min="10519" max="10752" width="9.140625" style="2"/>
    <col min="10753" max="10753" width="14" style="2" customWidth="1"/>
    <col min="10754" max="10754" width="13.140625" style="2" customWidth="1"/>
    <col min="10755" max="10755" width="10.28515625" style="2" customWidth="1"/>
    <col min="10756" max="10756" width="10.140625" style="2" customWidth="1"/>
    <col min="10757" max="10757" width="11.5703125" style="2" customWidth="1"/>
    <col min="10758" max="10758" width="11.85546875" style="2" customWidth="1"/>
    <col min="10759" max="10759" width="16.7109375" style="2" customWidth="1"/>
    <col min="10760" max="10760" width="4.85546875" style="2" customWidth="1"/>
    <col min="10761" max="10761" width="5" style="2" customWidth="1"/>
    <col min="10762" max="10762" width="5.85546875" style="2" customWidth="1"/>
    <col min="10763" max="10763" width="5.28515625" style="2" customWidth="1"/>
    <col min="10764" max="10764" width="6" style="2" customWidth="1"/>
    <col min="10765" max="10765" width="5.5703125" style="2" customWidth="1"/>
    <col min="10766" max="10766" width="5.140625" style="2" customWidth="1"/>
    <col min="10767" max="10767" width="2" style="2" customWidth="1"/>
    <col min="10768" max="10768" width="5.42578125" style="2" customWidth="1"/>
    <col min="10769" max="10769" width="4.85546875" style="2" customWidth="1"/>
    <col min="10770" max="10770" width="1.85546875" style="2" customWidth="1"/>
    <col min="10771" max="10771" width="5.5703125" style="2" customWidth="1"/>
    <col min="10772" max="10772" width="4.7109375" style="2" customWidth="1"/>
    <col min="10773" max="10773" width="1.85546875" style="2" customWidth="1"/>
    <col min="10774" max="10774" width="5.7109375" style="2" customWidth="1"/>
    <col min="10775" max="11008" width="9.140625" style="2"/>
    <col min="11009" max="11009" width="14" style="2" customWidth="1"/>
    <col min="11010" max="11010" width="13.140625" style="2" customWidth="1"/>
    <col min="11011" max="11011" width="10.28515625" style="2" customWidth="1"/>
    <col min="11012" max="11012" width="10.140625" style="2" customWidth="1"/>
    <col min="11013" max="11013" width="11.5703125" style="2" customWidth="1"/>
    <col min="11014" max="11014" width="11.85546875" style="2" customWidth="1"/>
    <col min="11015" max="11015" width="16.7109375" style="2" customWidth="1"/>
    <col min="11016" max="11016" width="4.85546875" style="2" customWidth="1"/>
    <col min="11017" max="11017" width="5" style="2" customWidth="1"/>
    <col min="11018" max="11018" width="5.85546875" style="2" customWidth="1"/>
    <col min="11019" max="11019" width="5.28515625" style="2" customWidth="1"/>
    <col min="11020" max="11020" width="6" style="2" customWidth="1"/>
    <col min="11021" max="11021" width="5.5703125" style="2" customWidth="1"/>
    <col min="11022" max="11022" width="5.140625" style="2" customWidth="1"/>
    <col min="11023" max="11023" width="2" style="2" customWidth="1"/>
    <col min="11024" max="11024" width="5.42578125" style="2" customWidth="1"/>
    <col min="11025" max="11025" width="4.85546875" style="2" customWidth="1"/>
    <col min="11026" max="11026" width="1.85546875" style="2" customWidth="1"/>
    <col min="11027" max="11027" width="5.5703125" style="2" customWidth="1"/>
    <col min="11028" max="11028" width="4.7109375" style="2" customWidth="1"/>
    <col min="11029" max="11029" width="1.85546875" style="2" customWidth="1"/>
    <col min="11030" max="11030" width="5.7109375" style="2" customWidth="1"/>
    <col min="11031" max="11264" width="9.140625" style="2"/>
    <col min="11265" max="11265" width="14" style="2" customWidth="1"/>
    <col min="11266" max="11266" width="13.140625" style="2" customWidth="1"/>
    <col min="11267" max="11267" width="10.28515625" style="2" customWidth="1"/>
    <col min="11268" max="11268" width="10.140625" style="2" customWidth="1"/>
    <col min="11269" max="11269" width="11.5703125" style="2" customWidth="1"/>
    <col min="11270" max="11270" width="11.85546875" style="2" customWidth="1"/>
    <col min="11271" max="11271" width="16.7109375" style="2" customWidth="1"/>
    <col min="11272" max="11272" width="4.85546875" style="2" customWidth="1"/>
    <col min="11273" max="11273" width="5" style="2" customWidth="1"/>
    <col min="11274" max="11274" width="5.85546875" style="2" customWidth="1"/>
    <col min="11275" max="11275" width="5.28515625" style="2" customWidth="1"/>
    <col min="11276" max="11276" width="6" style="2" customWidth="1"/>
    <col min="11277" max="11277" width="5.5703125" style="2" customWidth="1"/>
    <col min="11278" max="11278" width="5.140625" style="2" customWidth="1"/>
    <col min="11279" max="11279" width="2" style="2" customWidth="1"/>
    <col min="11280" max="11280" width="5.42578125" style="2" customWidth="1"/>
    <col min="11281" max="11281" width="4.85546875" style="2" customWidth="1"/>
    <col min="11282" max="11282" width="1.85546875" style="2" customWidth="1"/>
    <col min="11283" max="11283" width="5.5703125" style="2" customWidth="1"/>
    <col min="11284" max="11284" width="4.7109375" style="2" customWidth="1"/>
    <col min="11285" max="11285" width="1.85546875" style="2" customWidth="1"/>
    <col min="11286" max="11286" width="5.7109375" style="2" customWidth="1"/>
    <col min="11287" max="11520" width="9.140625" style="2"/>
    <col min="11521" max="11521" width="14" style="2" customWidth="1"/>
    <col min="11522" max="11522" width="13.140625" style="2" customWidth="1"/>
    <col min="11523" max="11523" width="10.28515625" style="2" customWidth="1"/>
    <col min="11524" max="11524" width="10.140625" style="2" customWidth="1"/>
    <col min="11525" max="11525" width="11.5703125" style="2" customWidth="1"/>
    <col min="11526" max="11526" width="11.85546875" style="2" customWidth="1"/>
    <col min="11527" max="11527" width="16.7109375" style="2" customWidth="1"/>
    <col min="11528" max="11528" width="4.85546875" style="2" customWidth="1"/>
    <col min="11529" max="11529" width="5" style="2" customWidth="1"/>
    <col min="11530" max="11530" width="5.85546875" style="2" customWidth="1"/>
    <col min="11531" max="11531" width="5.28515625" style="2" customWidth="1"/>
    <col min="11532" max="11532" width="6" style="2" customWidth="1"/>
    <col min="11533" max="11533" width="5.5703125" style="2" customWidth="1"/>
    <col min="11534" max="11534" width="5.140625" style="2" customWidth="1"/>
    <col min="11535" max="11535" width="2" style="2" customWidth="1"/>
    <col min="11536" max="11536" width="5.42578125" style="2" customWidth="1"/>
    <col min="11537" max="11537" width="4.85546875" style="2" customWidth="1"/>
    <col min="11538" max="11538" width="1.85546875" style="2" customWidth="1"/>
    <col min="11539" max="11539" width="5.5703125" style="2" customWidth="1"/>
    <col min="11540" max="11540" width="4.7109375" style="2" customWidth="1"/>
    <col min="11541" max="11541" width="1.85546875" style="2" customWidth="1"/>
    <col min="11542" max="11542" width="5.7109375" style="2" customWidth="1"/>
    <col min="11543" max="11776" width="9.140625" style="2"/>
    <col min="11777" max="11777" width="14" style="2" customWidth="1"/>
    <col min="11778" max="11778" width="13.140625" style="2" customWidth="1"/>
    <col min="11779" max="11779" width="10.28515625" style="2" customWidth="1"/>
    <col min="11780" max="11780" width="10.140625" style="2" customWidth="1"/>
    <col min="11781" max="11781" width="11.5703125" style="2" customWidth="1"/>
    <col min="11782" max="11782" width="11.85546875" style="2" customWidth="1"/>
    <col min="11783" max="11783" width="16.7109375" style="2" customWidth="1"/>
    <col min="11784" max="11784" width="4.85546875" style="2" customWidth="1"/>
    <col min="11785" max="11785" width="5" style="2" customWidth="1"/>
    <col min="11786" max="11786" width="5.85546875" style="2" customWidth="1"/>
    <col min="11787" max="11787" width="5.28515625" style="2" customWidth="1"/>
    <col min="11788" max="11788" width="6" style="2" customWidth="1"/>
    <col min="11789" max="11789" width="5.5703125" style="2" customWidth="1"/>
    <col min="11790" max="11790" width="5.140625" style="2" customWidth="1"/>
    <col min="11791" max="11791" width="2" style="2" customWidth="1"/>
    <col min="11792" max="11792" width="5.42578125" style="2" customWidth="1"/>
    <col min="11793" max="11793" width="4.85546875" style="2" customWidth="1"/>
    <col min="11794" max="11794" width="1.85546875" style="2" customWidth="1"/>
    <col min="11795" max="11795" width="5.5703125" style="2" customWidth="1"/>
    <col min="11796" max="11796" width="4.7109375" style="2" customWidth="1"/>
    <col min="11797" max="11797" width="1.85546875" style="2" customWidth="1"/>
    <col min="11798" max="11798" width="5.7109375" style="2" customWidth="1"/>
    <col min="11799" max="12032" width="9.140625" style="2"/>
    <col min="12033" max="12033" width="14" style="2" customWidth="1"/>
    <col min="12034" max="12034" width="13.140625" style="2" customWidth="1"/>
    <col min="12035" max="12035" width="10.28515625" style="2" customWidth="1"/>
    <col min="12036" max="12036" width="10.140625" style="2" customWidth="1"/>
    <col min="12037" max="12037" width="11.5703125" style="2" customWidth="1"/>
    <col min="12038" max="12038" width="11.85546875" style="2" customWidth="1"/>
    <col min="12039" max="12039" width="16.7109375" style="2" customWidth="1"/>
    <col min="12040" max="12040" width="4.85546875" style="2" customWidth="1"/>
    <col min="12041" max="12041" width="5" style="2" customWidth="1"/>
    <col min="12042" max="12042" width="5.85546875" style="2" customWidth="1"/>
    <col min="12043" max="12043" width="5.28515625" style="2" customWidth="1"/>
    <col min="12044" max="12044" width="6" style="2" customWidth="1"/>
    <col min="12045" max="12045" width="5.5703125" style="2" customWidth="1"/>
    <col min="12046" max="12046" width="5.140625" style="2" customWidth="1"/>
    <col min="12047" max="12047" width="2" style="2" customWidth="1"/>
    <col min="12048" max="12048" width="5.42578125" style="2" customWidth="1"/>
    <col min="12049" max="12049" width="4.85546875" style="2" customWidth="1"/>
    <col min="12050" max="12050" width="1.85546875" style="2" customWidth="1"/>
    <col min="12051" max="12051" width="5.5703125" style="2" customWidth="1"/>
    <col min="12052" max="12052" width="4.7109375" style="2" customWidth="1"/>
    <col min="12053" max="12053" width="1.85546875" style="2" customWidth="1"/>
    <col min="12054" max="12054" width="5.7109375" style="2" customWidth="1"/>
    <col min="12055" max="12288" width="9.140625" style="2"/>
    <col min="12289" max="12289" width="14" style="2" customWidth="1"/>
    <col min="12290" max="12290" width="13.140625" style="2" customWidth="1"/>
    <col min="12291" max="12291" width="10.28515625" style="2" customWidth="1"/>
    <col min="12292" max="12292" width="10.140625" style="2" customWidth="1"/>
    <col min="12293" max="12293" width="11.5703125" style="2" customWidth="1"/>
    <col min="12294" max="12294" width="11.85546875" style="2" customWidth="1"/>
    <col min="12295" max="12295" width="16.7109375" style="2" customWidth="1"/>
    <col min="12296" max="12296" width="4.85546875" style="2" customWidth="1"/>
    <col min="12297" max="12297" width="5" style="2" customWidth="1"/>
    <col min="12298" max="12298" width="5.85546875" style="2" customWidth="1"/>
    <col min="12299" max="12299" width="5.28515625" style="2" customWidth="1"/>
    <col min="12300" max="12300" width="6" style="2" customWidth="1"/>
    <col min="12301" max="12301" width="5.5703125" style="2" customWidth="1"/>
    <col min="12302" max="12302" width="5.140625" style="2" customWidth="1"/>
    <col min="12303" max="12303" width="2" style="2" customWidth="1"/>
    <col min="12304" max="12304" width="5.42578125" style="2" customWidth="1"/>
    <col min="12305" max="12305" width="4.85546875" style="2" customWidth="1"/>
    <col min="12306" max="12306" width="1.85546875" style="2" customWidth="1"/>
    <col min="12307" max="12307" width="5.5703125" style="2" customWidth="1"/>
    <col min="12308" max="12308" width="4.7109375" style="2" customWidth="1"/>
    <col min="12309" max="12309" width="1.85546875" style="2" customWidth="1"/>
    <col min="12310" max="12310" width="5.7109375" style="2" customWidth="1"/>
    <col min="12311" max="12544" width="9.140625" style="2"/>
    <col min="12545" max="12545" width="14" style="2" customWidth="1"/>
    <col min="12546" max="12546" width="13.140625" style="2" customWidth="1"/>
    <col min="12547" max="12547" width="10.28515625" style="2" customWidth="1"/>
    <col min="12548" max="12548" width="10.140625" style="2" customWidth="1"/>
    <col min="12549" max="12549" width="11.5703125" style="2" customWidth="1"/>
    <col min="12550" max="12550" width="11.85546875" style="2" customWidth="1"/>
    <col min="12551" max="12551" width="16.7109375" style="2" customWidth="1"/>
    <col min="12552" max="12552" width="4.85546875" style="2" customWidth="1"/>
    <col min="12553" max="12553" width="5" style="2" customWidth="1"/>
    <col min="12554" max="12554" width="5.85546875" style="2" customWidth="1"/>
    <col min="12555" max="12555" width="5.28515625" style="2" customWidth="1"/>
    <col min="12556" max="12556" width="6" style="2" customWidth="1"/>
    <col min="12557" max="12557" width="5.5703125" style="2" customWidth="1"/>
    <col min="12558" max="12558" width="5.140625" style="2" customWidth="1"/>
    <col min="12559" max="12559" width="2" style="2" customWidth="1"/>
    <col min="12560" max="12560" width="5.42578125" style="2" customWidth="1"/>
    <col min="12561" max="12561" width="4.85546875" style="2" customWidth="1"/>
    <col min="12562" max="12562" width="1.85546875" style="2" customWidth="1"/>
    <col min="12563" max="12563" width="5.5703125" style="2" customWidth="1"/>
    <col min="12564" max="12564" width="4.7109375" style="2" customWidth="1"/>
    <col min="12565" max="12565" width="1.85546875" style="2" customWidth="1"/>
    <col min="12566" max="12566" width="5.7109375" style="2" customWidth="1"/>
    <col min="12567" max="12800" width="9.140625" style="2"/>
    <col min="12801" max="12801" width="14" style="2" customWidth="1"/>
    <col min="12802" max="12802" width="13.140625" style="2" customWidth="1"/>
    <col min="12803" max="12803" width="10.28515625" style="2" customWidth="1"/>
    <col min="12804" max="12804" width="10.140625" style="2" customWidth="1"/>
    <col min="12805" max="12805" width="11.5703125" style="2" customWidth="1"/>
    <col min="12806" max="12806" width="11.85546875" style="2" customWidth="1"/>
    <col min="12807" max="12807" width="16.7109375" style="2" customWidth="1"/>
    <col min="12808" max="12808" width="4.85546875" style="2" customWidth="1"/>
    <col min="12809" max="12809" width="5" style="2" customWidth="1"/>
    <col min="12810" max="12810" width="5.85546875" style="2" customWidth="1"/>
    <col min="12811" max="12811" width="5.28515625" style="2" customWidth="1"/>
    <col min="12812" max="12812" width="6" style="2" customWidth="1"/>
    <col min="12813" max="12813" width="5.5703125" style="2" customWidth="1"/>
    <col min="12814" max="12814" width="5.140625" style="2" customWidth="1"/>
    <col min="12815" max="12815" width="2" style="2" customWidth="1"/>
    <col min="12816" max="12816" width="5.42578125" style="2" customWidth="1"/>
    <col min="12817" max="12817" width="4.85546875" style="2" customWidth="1"/>
    <col min="12818" max="12818" width="1.85546875" style="2" customWidth="1"/>
    <col min="12819" max="12819" width="5.5703125" style="2" customWidth="1"/>
    <col min="12820" max="12820" width="4.7109375" style="2" customWidth="1"/>
    <col min="12821" max="12821" width="1.85546875" style="2" customWidth="1"/>
    <col min="12822" max="12822" width="5.7109375" style="2" customWidth="1"/>
    <col min="12823" max="13056" width="9.140625" style="2"/>
    <col min="13057" max="13057" width="14" style="2" customWidth="1"/>
    <col min="13058" max="13058" width="13.140625" style="2" customWidth="1"/>
    <col min="13059" max="13059" width="10.28515625" style="2" customWidth="1"/>
    <col min="13060" max="13060" width="10.140625" style="2" customWidth="1"/>
    <col min="13061" max="13061" width="11.5703125" style="2" customWidth="1"/>
    <col min="13062" max="13062" width="11.85546875" style="2" customWidth="1"/>
    <col min="13063" max="13063" width="16.7109375" style="2" customWidth="1"/>
    <col min="13064" max="13064" width="4.85546875" style="2" customWidth="1"/>
    <col min="13065" max="13065" width="5" style="2" customWidth="1"/>
    <col min="13066" max="13066" width="5.85546875" style="2" customWidth="1"/>
    <col min="13067" max="13067" width="5.28515625" style="2" customWidth="1"/>
    <col min="13068" max="13068" width="6" style="2" customWidth="1"/>
    <col min="13069" max="13069" width="5.5703125" style="2" customWidth="1"/>
    <col min="13070" max="13070" width="5.140625" style="2" customWidth="1"/>
    <col min="13071" max="13071" width="2" style="2" customWidth="1"/>
    <col min="13072" max="13072" width="5.42578125" style="2" customWidth="1"/>
    <col min="13073" max="13073" width="4.85546875" style="2" customWidth="1"/>
    <col min="13074" max="13074" width="1.85546875" style="2" customWidth="1"/>
    <col min="13075" max="13075" width="5.5703125" style="2" customWidth="1"/>
    <col min="13076" max="13076" width="4.7109375" style="2" customWidth="1"/>
    <col min="13077" max="13077" width="1.85546875" style="2" customWidth="1"/>
    <col min="13078" max="13078" width="5.7109375" style="2" customWidth="1"/>
    <col min="13079" max="13312" width="9.140625" style="2"/>
    <col min="13313" max="13313" width="14" style="2" customWidth="1"/>
    <col min="13314" max="13314" width="13.140625" style="2" customWidth="1"/>
    <col min="13315" max="13315" width="10.28515625" style="2" customWidth="1"/>
    <col min="13316" max="13316" width="10.140625" style="2" customWidth="1"/>
    <col min="13317" max="13317" width="11.5703125" style="2" customWidth="1"/>
    <col min="13318" max="13318" width="11.85546875" style="2" customWidth="1"/>
    <col min="13319" max="13319" width="16.7109375" style="2" customWidth="1"/>
    <col min="13320" max="13320" width="4.85546875" style="2" customWidth="1"/>
    <col min="13321" max="13321" width="5" style="2" customWidth="1"/>
    <col min="13322" max="13322" width="5.85546875" style="2" customWidth="1"/>
    <col min="13323" max="13323" width="5.28515625" style="2" customWidth="1"/>
    <col min="13324" max="13324" width="6" style="2" customWidth="1"/>
    <col min="13325" max="13325" width="5.5703125" style="2" customWidth="1"/>
    <col min="13326" max="13326" width="5.140625" style="2" customWidth="1"/>
    <col min="13327" max="13327" width="2" style="2" customWidth="1"/>
    <col min="13328" max="13328" width="5.42578125" style="2" customWidth="1"/>
    <col min="13329" max="13329" width="4.85546875" style="2" customWidth="1"/>
    <col min="13330" max="13330" width="1.85546875" style="2" customWidth="1"/>
    <col min="13331" max="13331" width="5.5703125" style="2" customWidth="1"/>
    <col min="13332" max="13332" width="4.7109375" style="2" customWidth="1"/>
    <col min="13333" max="13333" width="1.85546875" style="2" customWidth="1"/>
    <col min="13334" max="13334" width="5.7109375" style="2" customWidth="1"/>
    <col min="13335" max="13568" width="9.140625" style="2"/>
    <col min="13569" max="13569" width="14" style="2" customWidth="1"/>
    <col min="13570" max="13570" width="13.140625" style="2" customWidth="1"/>
    <col min="13571" max="13571" width="10.28515625" style="2" customWidth="1"/>
    <col min="13572" max="13572" width="10.140625" style="2" customWidth="1"/>
    <col min="13573" max="13573" width="11.5703125" style="2" customWidth="1"/>
    <col min="13574" max="13574" width="11.85546875" style="2" customWidth="1"/>
    <col min="13575" max="13575" width="16.7109375" style="2" customWidth="1"/>
    <col min="13576" max="13576" width="4.85546875" style="2" customWidth="1"/>
    <col min="13577" max="13577" width="5" style="2" customWidth="1"/>
    <col min="13578" max="13578" width="5.85546875" style="2" customWidth="1"/>
    <col min="13579" max="13579" width="5.28515625" style="2" customWidth="1"/>
    <col min="13580" max="13580" width="6" style="2" customWidth="1"/>
    <col min="13581" max="13581" width="5.5703125" style="2" customWidth="1"/>
    <col min="13582" max="13582" width="5.140625" style="2" customWidth="1"/>
    <col min="13583" max="13583" width="2" style="2" customWidth="1"/>
    <col min="13584" max="13584" width="5.42578125" style="2" customWidth="1"/>
    <col min="13585" max="13585" width="4.85546875" style="2" customWidth="1"/>
    <col min="13586" max="13586" width="1.85546875" style="2" customWidth="1"/>
    <col min="13587" max="13587" width="5.5703125" style="2" customWidth="1"/>
    <col min="13588" max="13588" width="4.7109375" style="2" customWidth="1"/>
    <col min="13589" max="13589" width="1.85546875" style="2" customWidth="1"/>
    <col min="13590" max="13590" width="5.7109375" style="2" customWidth="1"/>
    <col min="13591" max="13824" width="9.140625" style="2"/>
    <col min="13825" max="13825" width="14" style="2" customWidth="1"/>
    <col min="13826" max="13826" width="13.140625" style="2" customWidth="1"/>
    <col min="13827" max="13827" width="10.28515625" style="2" customWidth="1"/>
    <col min="13828" max="13828" width="10.140625" style="2" customWidth="1"/>
    <col min="13829" max="13829" width="11.5703125" style="2" customWidth="1"/>
    <col min="13830" max="13830" width="11.85546875" style="2" customWidth="1"/>
    <col min="13831" max="13831" width="16.7109375" style="2" customWidth="1"/>
    <col min="13832" max="13832" width="4.85546875" style="2" customWidth="1"/>
    <col min="13833" max="13833" width="5" style="2" customWidth="1"/>
    <col min="13834" max="13834" width="5.85546875" style="2" customWidth="1"/>
    <col min="13835" max="13835" width="5.28515625" style="2" customWidth="1"/>
    <col min="13836" max="13836" width="6" style="2" customWidth="1"/>
    <col min="13837" max="13837" width="5.5703125" style="2" customWidth="1"/>
    <col min="13838" max="13838" width="5.140625" style="2" customWidth="1"/>
    <col min="13839" max="13839" width="2" style="2" customWidth="1"/>
    <col min="13840" max="13840" width="5.42578125" style="2" customWidth="1"/>
    <col min="13841" max="13841" width="4.85546875" style="2" customWidth="1"/>
    <col min="13842" max="13842" width="1.85546875" style="2" customWidth="1"/>
    <col min="13843" max="13843" width="5.5703125" style="2" customWidth="1"/>
    <col min="13844" max="13844" width="4.7109375" style="2" customWidth="1"/>
    <col min="13845" max="13845" width="1.85546875" style="2" customWidth="1"/>
    <col min="13846" max="13846" width="5.7109375" style="2" customWidth="1"/>
    <col min="13847" max="14080" width="9.140625" style="2"/>
    <col min="14081" max="14081" width="14" style="2" customWidth="1"/>
    <col min="14082" max="14082" width="13.140625" style="2" customWidth="1"/>
    <col min="14083" max="14083" width="10.28515625" style="2" customWidth="1"/>
    <col min="14084" max="14084" width="10.140625" style="2" customWidth="1"/>
    <col min="14085" max="14085" width="11.5703125" style="2" customWidth="1"/>
    <col min="14086" max="14086" width="11.85546875" style="2" customWidth="1"/>
    <col min="14087" max="14087" width="16.7109375" style="2" customWidth="1"/>
    <col min="14088" max="14088" width="4.85546875" style="2" customWidth="1"/>
    <col min="14089" max="14089" width="5" style="2" customWidth="1"/>
    <col min="14090" max="14090" width="5.85546875" style="2" customWidth="1"/>
    <col min="14091" max="14091" width="5.28515625" style="2" customWidth="1"/>
    <col min="14092" max="14092" width="6" style="2" customWidth="1"/>
    <col min="14093" max="14093" width="5.5703125" style="2" customWidth="1"/>
    <col min="14094" max="14094" width="5.140625" style="2" customWidth="1"/>
    <col min="14095" max="14095" width="2" style="2" customWidth="1"/>
    <col min="14096" max="14096" width="5.42578125" style="2" customWidth="1"/>
    <col min="14097" max="14097" width="4.85546875" style="2" customWidth="1"/>
    <col min="14098" max="14098" width="1.85546875" style="2" customWidth="1"/>
    <col min="14099" max="14099" width="5.5703125" style="2" customWidth="1"/>
    <col min="14100" max="14100" width="4.7109375" style="2" customWidth="1"/>
    <col min="14101" max="14101" width="1.85546875" style="2" customWidth="1"/>
    <col min="14102" max="14102" width="5.7109375" style="2" customWidth="1"/>
    <col min="14103" max="14336" width="9.140625" style="2"/>
    <col min="14337" max="14337" width="14" style="2" customWidth="1"/>
    <col min="14338" max="14338" width="13.140625" style="2" customWidth="1"/>
    <col min="14339" max="14339" width="10.28515625" style="2" customWidth="1"/>
    <col min="14340" max="14340" width="10.140625" style="2" customWidth="1"/>
    <col min="14341" max="14341" width="11.5703125" style="2" customWidth="1"/>
    <col min="14342" max="14342" width="11.85546875" style="2" customWidth="1"/>
    <col min="14343" max="14343" width="16.7109375" style="2" customWidth="1"/>
    <col min="14344" max="14344" width="4.85546875" style="2" customWidth="1"/>
    <col min="14345" max="14345" width="5" style="2" customWidth="1"/>
    <col min="14346" max="14346" width="5.85546875" style="2" customWidth="1"/>
    <col min="14347" max="14347" width="5.28515625" style="2" customWidth="1"/>
    <col min="14348" max="14348" width="6" style="2" customWidth="1"/>
    <col min="14349" max="14349" width="5.5703125" style="2" customWidth="1"/>
    <col min="14350" max="14350" width="5.140625" style="2" customWidth="1"/>
    <col min="14351" max="14351" width="2" style="2" customWidth="1"/>
    <col min="14352" max="14352" width="5.42578125" style="2" customWidth="1"/>
    <col min="14353" max="14353" width="4.85546875" style="2" customWidth="1"/>
    <col min="14354" max="14354" width="1.85546875" style="2" customWidth="1"/>
    <col min="14355" max="14355" width="5.5703125" style="2" customWidth="1"/>
    <col min="14356" max="14356" width="4.7109375" style="2" customWidth="1"/>
    <col min="14357" max="14357" width="1.85546875" style="2" customWidth="1"/>
    <col min="14358" max="14358" width="5.7109375" style="2" customWidth="1"/>
    <col min="14359" max="14592" width="9.140625" style="2"/>
    <col min="14593" max="14593" width="14" style="2" customWidth="1"/>
    <col min="14594" max="14594" width="13.140625" style="2" customWidth="1"/>
    <col min="14595" max="14595" width="10.28515625" style="2" customWidth="1"/>
    <col min="14596" max="14596" width="10.140625" style="2" customWidth="1"/>
    <col min="14597" max="14597" width="11.5703125" style="2" customWidth="1"/>
    <col min="14598" max="14598" width="11.85546875" style="2" customWidth="1"/>
    <col min="14599" max="14599" width="16.7109375" style="2" customWidth="1"/>
    <col min="14600" max="14600" width="4.85546875" style="2" customWidth="1"/>
    <col min="14601" max="14601" width="5" style="2" customWidth="1"/>
    <col min="14602" max="14602" width="5.85546875" style="2" customWidth="1"/>
    <col min="14603" max="14603" width="5.28515625" style="2" customWidth="1"/>
    <col min="14604" max="14604" width="6" style="2" customWidth="1"/>
    <col min="14605" max="14605" width="5.5703125" style="2" customWidth="1"/>
    <col min="14606" max="14606" width="5.140625" style="2" customWidth="1"/>
    <col min="14607" max="14607" width="2" style="2" customWidth="1"/>
    <col min="14608" max="14608" width="5.42578125" style="2" customWidth="1"/>
    <col min="14609" max="14609" width="4.85546875" style="2" customWidth="1"/>
    <col min="14610" max="14610" width="1.85546875" style="2" customWidth="1"/>
    <col min="14611" max="14611" width="5.5703125" style="2" customWidth="1"/>
    <col min="14612" max="14612" width="4.7109375" style="2" customWidth="1"/>
    <col min="14613" max="14613" width="1.85546875" style="2" customWidth="1"/>
    <col min="14614" max="14614" width="5.7109375" style="2" customWidth="1"/>
    <col min="14615" max="14848" width="9.140625" style="2"/>
    <col min="14849" max="14849" width="14" style="2" customWidth="1"/>
    <col min="14850" max="14850" width="13.140625" style="2" customWidth="1"/>
    <col min="14851" max="14851" width="10.28515625" style="2" customWidth="1"/>
    <col min="14852" max="14852" width="10.140625" style="2" customWidth="1"/>
    <col min="14853" max="14853" width="11.5703125" style="2" customWidth="1"/>
    <col min="14854" max="14854" width="11.85546875" style="2" customWidth="1"/>
    <col min="14855" max="14855" width="16.7109375" style="2" customWidth="1"/>
    <col min="14856" max="14856" width="4.85546875" style="2" customWidth="1"/>
    <col min="14857" max="14857" width="5" style="2" customWidth="1"/>
    <col min="14858" max="14858" width="5.85546875" style="2" customWidth="1"/>
    <col min="14859" max="14859" width="5.28515625" style="2" customWidth="1"/>
    <col min="14860" max="14860" width="6" style="2" customWidth="1"/>
    <col min="14861" max="14861" width="5.5703125" style="2" customWidth="1"/>
    <col min="14862" max="14862" width="5.140625" style="2" customWidth="1"/>
    <col min="14863" max="14863" width="2" style="2" customWidth="1"/>
    <col min="14864" max="14864" width="5.42578125" style="2" customWidth="1"/>
    <col min="14865" max="14865" width="4.85546875" style="2" customWidth="1"/>
    <col min="14866" max="14866" width="1.85546875" style="2" customWidth="1"/>
    <col min="14867" max="14867" width="5.5703125" style="2" customWidth="1"/>
    <col min="14868" max="14868" width="4.7109375" style="2" customWidth="1"/>
    <col min="14869" max="14869" width="1.85546875" style="2" customWidth="1"/>
    <col min="14870" max="14870" width="5.7109375" style="2" customWidth="1"/>
    <col min="14871" max="15104" width="9.140625" style="2"/>
    <col min="15105" max="15105" width="14" style="2" customWidth="1"/>
    <col min="15106" max="15106" width="13.140625" style="2" customWidth="1"/>
    <col min="15107" max="15107" width="10.28515625" style="2" customWidth="1"/>
    <col min="15108" max="15108" width="10.140625" style="2" customWidth="1"/>
    <col min="15109" max="15109" width="11.5703125" style="2" customWidth="1"/>
    <col min="15110" max="15110" width="11.85546875" style="2" customWidth="1"/>
    <col min="15111" max="15111" width="16.7109375" style="2" customWidth="1"/>
    <col min="15112" max="15112" width="4.85546875" style="2" customWidth="1"/>
    <col min="15113" max="15113" width="5" style="2" customWidth="1"/>
    <col min="15114" max="15114" width="5.85546875" style="2" customWidth="1"/>
    <col min="15115" max="15115" width="5.28515625" style="2" customWidth="1"/>
    <col min="15116" max="15116" width="6" style="2" customWidth="1"/>
    <col min="15117" max="15117" width="5.5703125" style="2" customWidth="1"/>
    <col min="15118" max="15118" width="5.140625" style="2" customWidth="1"/>
    <col min="15119" max="15119" width="2" style="2" customWidth="1"/>
    <col min="15120" max="15120" width="5.42578125" style="2" customWidth="1"/>
    <col min="15121" max="15121" width="4.85546875" style="2" customWidth="1"/>
    <col min="15122" max="15122" width="1.85546875" style="2" customWidth="1"/>
    <col min="15123" max="15123" width="5.5703125" style="2" customWidth="1"/>
    <col min="15124" max="15124" width="4.7109375" style="2" customWidth="1"/>
    <col min="15125" max="15125" width="1.85546875" style="2" customWidth="1"/>
    <col min="15126" max="15126" width="5.7109375" style="2" customWidth="1"/>
    <col min="15127" max="15360" width="9.140625" style="2"/>
    <col min="15361" max="15361" width="14" style="2" customWidth="1"/>
    <col min="15362" max="15362" width="13.140625" style="2" customWidth="1"/>
    <col min="15363" max="15363" width="10.28515625" style="2" customWidth="1"/>
    <col min="15364" max="15364" width="10.140625" style="2" customWidth="1"/>
    <col min="15365" max="15365" width="11.5703125" style="2" customWidth="1"/>
    <col min="15366" max="15366" width="11.85546875" style="2" customWidth="1"/>
    <col min="15367" max="15367" width="16.7109375" style="2" customWidth="1"/>
    <col min="15368" max="15368" width="4.85546875" style="2" customWidth="1"/>
    <col min="15369" max="15369" width="5" style="2" customWidth="1"/>
    <col min="15370" max="15370" width="5.85546875" style="2" customWidth="1"/>
    <col min="15371" max="15371" width="5.28515625" style="2" customWidth="1"/>
    <col min="15372" max="15372" width="6" style="2" customWidth="1"/>
    <col min="15373" max="15373" width="5.5703125" style="2" customWidth="1"/>
    <col min="15374" max="15374" width="5.140625" style="2" customWidth="1"/>
    <col min="15375" max="15375" width="2" style="2" customWidth="1"/>
    <col min="15376" max="15376" width="5.42578125" style="2" customWidth="1"/>
    <col min="15377" max="15377" width="4.85546875" style="2" customWidth="1"/>
    <col min="15378" max="15378" width="1.85546875" style="2" customWidth="1"/>
    <col min="15379" max="15379" width="5.5703125" style="2" customWidth="1"/>
    <col min="15380" max="15380" width="4.7109375" style="2" customWidth="1"/>
    <col min="15381" max="15381" width="1.85546875" style="2" customWidth="1"/>
    <col min="15382" max="15382" width="5.7109375" style="2" customWidth="1"/>
    <col min="15383" max="15616" width="9.140625" style="2"/>
    <col min="15617" max="15617" width="14" style="2" customWidth="1"/>
    <col min="15618" max="15618" width="13.140625" style="2" customWidth="1"/>
    <col min="15619" max="15619" width="10.28515625" style="2" customWidth="1"/>
    <col min="15620" max="15620" width="10.140625" style="2" customWidth="1"/>
    <col min="15621" max="15621" width="11.5703125" style="2" customWidth="1"/>
    <col min="15622" max="15622" width="11.85546875" style="2" customWidth="1"/>
    <col min="15623" max="15623" width="16.7109375" style="2" customWidth="1"/>
    <col min="15624" max="15624" width="4.85546875" style="2" customWidth="1"/>
    <col min="15625" max="15625" width="5" style="2" customWidth="1"/>
    <col min="15626" max="15626" width="5.85546875" style="2" customWidth="1"/>
    <col min="15627" max="15627" width="5.28515625" style="2" customWidth="1"/>
    <col min="15628" max="15628" width="6" style="2" customWidth="1"/>
    <col min="15629" max="15629" width="5.5703125" style="2" customWidth="1"/>
    <col min="15630" max="15630" width="5.140625" style="2" customWidth="1"/>
    <col min="15631" max="15631" width="2" style="2" customWidth="1"/>
    <col min="15632" max="15632" width="5.42578125" style="2" customWidth="1"/>
    <col min="15633" max="15633" width="4.85546875" style="2" customWidth="1"/>
    <col min="15634" max="15634" width="1.85546875" style="2" customWidth="1"/>
    <col min="15635" max="15635" width="5.5703125" style="2" customWidth="1"/>
    <col min="15636" max="15636" width="4.7109375" style="2" customWidth="1"/>
    <col min="15637" max="15637" width="1.85546875" style="2" customWidth="1"/>
    <col min="15638" max="15638" width="5.7109375" style="2" customWidth="1"/>
    <col min="15639" max="15872" width="9.140625" style="2"/>
    <col min="15873" max="15873" width="14" style="2" customWidth="1"/>
    <col min="15874" max="15874" width="13.140625" style="2" customWidth="1"/>
    <col min="15875" max="15875" width="10.28515625" style="2" customWidth="1"/>
    <col min="15876" max="15876" width="10.140625" style="2" customWidth="1"/>
    <col min="15877" max="15877" width="11.5703125" style="2" customWidth="1"/>
    <col min="15878" max="15878" width="11.85546875" style="2" customWidth="1"/>
    <col min="15879" max="15879" width="16.7109375" style="2" customWidth="1"/>
    <col min="15880" max="15880" width="4.85546875" style="2" customWidth="1"/>
    <col min="15881" max="15881" width="5" style="2" customWidth="1"/>
    <col min="15882" max="15882" width="5.85546875" style="2" customWidth="1"/>
    <col min="15883" max="15883" width="5.28515625" style="2" customWidth="1"/>
    <col min="15884" max="15884" width="6" style="2" customWidth="1"/>
    <col min="15885" max="15885" width="5.5703125" style="2" customWidth="1"/>
    <col min="15886" max="15886" width="5.140625" style="2" customWidth="1"/>
    <col min="15887" max="15887" width="2" style="2" customWidth="1"/>
    <col min="15888" max="15888" width="5.42578125" style="2" customWidth="1"/>
    <col min="15889" max="15889" width="4.85546875" style="2" customWidth="1"/>
    <col min="15890" max="15890" width="1.85546875" style="2" customWidth="1"/>
    <col min="15891" max="15891" width="5.5703125" style="2" customWidth="1"/>
    <col min="15892" max="15892" width="4.7109375" style="2" customWidth="1"/>
    <col min="15893" max="15893" width="1.85546875" style="2" customWidth="1"/>
    <col min="15894" max="15894" width="5.7109375" style="2" customWidth="1"/>
    <col min="15895" max="16128" width="9.140625" style="2"/>
    <col min="16129" max="16129" width="14" style="2" customWidth="1"/>
    <col min="16130" max="16130" width="13.140625" style="2" customWidth="1"/>
    <col min="16131" max="16131" width="10.28515625" style="2" customWidth="1"/>
    <col min="16132" max="16132" width="10.140625" style="2" customWidth="1"/>
    <col min="16133" max="16133" width="11.5703125" style="2" customWidth="1"/>
    <col min="16134" max="16134" width="11.85546875" style="2" customWidth="1"/>
    <col min="16135" max="16135" width="16.7109375" style="2" customWidth="1"/>
    <col min="16136" max="16136" width="4.85546875" style="2" customWidth="1"/>
    <col min="16137" max="16137" width="5" style="2" customWidth="1"/>
    <col min="16138" max="16138" width="5.85546875" style="2" customWidth="1"/>
    <col min="16139" max="16139" width="5.28515625" style="2" customWidth="1"/>
    <col min="16140" max="16140" width="6" style="2" customWidth="1"/>
    <col min="16141" max="16141" width="5.5703125" style="2" customWidth="1"/>
    <col min="16142" max="16142" width="5.140625" style="2" customWidth="1"/>
    <col min="16143" max="16143" width="2" style="2" customWidth="1"/>
    <col min="16144" max="16144" width="5.42578125" style="2" customWidth="1"/>
    <col min="16145" max="16145" width="4.85546875" style="2" customWidth="1"/>
    <col min="16146" max="16146" width="1.85546875" style="2" customWidth="1"/>
    <col min="16147" max="16147" width="5.5703125" style="2" customWidth="1"/>
    <col min="16148" max="16148" width="4.7109375" style="2" customWidth="1"/>
    <col min="16149" max="16149" width="1.85546875" style="2" customWidth="1"/>
    <col min="16150" max="16150" width="5.7109375" style="2" customWidth="1"/>
    <col min="16151" max="16384" width="9.140625" style="2"/>
  </cols>
  <sheetData>
    <row r="1" spans="1:22" x14ac:dyDescent="0.25">
      <c r="A1" s="1" t="s">
        <v>57</v>
      </c>
      <c r="B1" s="1"/>
    </row>
    <row r="2" spans="1:22" x14ac:dyDescent="0.25">
      <c r="A2" s="1" t="s">
        <v>58</v>
      </c>
      <c r="B2" s="1"/>
    </row>
    <row r="3" spans="1:22" x14ac:dyDescent="0.25">
      <c r="A3" s="1" t="s">
        <v>59</v>
      </c>
      <c r="B3" s="1"/>
    </row>
    <row r="4" spans="1:22" x14ac:dyDescent="0.25">
      <c r="A4" s="1" t="s">
        <v>60</v>
      </c>
      <c r="B4" s="15"/>
      <c r="C4" s="15"/>
      <c r="D4" s="15"/>
      <c r="E4" s="15"/>
      <c r="F4" s="15"/>
      <c r="G4" s="15"/>
      <c r="H4" s="1"/>
    </row>
    <row r="5" spans="1:22" ht="14.25" customHeight="1" x14ac:dyDescent="0.25">
      <c r="A5" s="14" t="s">
        <v>61</v>
      </c>
      <c r="B5" s="1"/>
      <c r="C5" s="1"/>
      <c r="D5" s="1"/>
      <c r="E5" s="1"/>
      <c r="F5" s="1"/>
      <c r="G5" s="1"/>
      <c r="H5" s="1"/>
    </row>
    <row r="6" spans="1:22" ht="15" customHeight="1" x14ac:dyDescent="0.25">
      <c r="A6" s="14" t="s">
        <v>62</v>
      </c>
      <c r="B6" s="1"/>
      <c r="C6" s="1"/>
      <c r="D6" s="1"/>
      <c r="E6" s="1"/>
      <c r="F6" s="1"/>
      <c r="G6" s="1"/>
      <c r="H6" s="1"/>
    </row>
    <row r="7" spans="1:22" ht="14.25" customHeight="1" x14ac:dyDescent="0.25">
      <c r="A7" s="4" t="s">
        <v>63</v>
      </c>
      <c r="B7" s="1"/>
      <c r="C7" s="1"/>
      <c r="D7" s="1"/>
      <c r="E7" s="1"/>
      <c r="F7" s="1"/>
      <c r="G7" s="1"/>
      <c r="H7" s="1"/>
    </row>
    <row r="8" spans="1:22" ht="14.25" customHeight="1" x14ac:dyDescent="0.25">
      <c r="A8" s="4" t="s">
        <v>64</v>
      </c>
      <c r="B8" s="29"/>
      <c r="C8" s="15"/>
      <c r="D8" s="4"/>
      <c r="E8" s="1"/>
      <c r="F8" s="15"/>
      <c r="G8" s="4"/>
      <c r="H8" s="1"/>
      <c r="I8" s="15"/>
      <c r="J8" s="4"/>
      <c r="K8" s="1"/>
      <c r="L8" s="15"/>
      <c r="M8" s="4"/>
      <c r="N8" s="1"/>
      <c r="O8" s="15"/>
      <c r="P8" s="4"/>
      <c r="Q8" s="1"/>
      <c r="R8" s="15"/>
      <c r="S8" s="4"/>
      <c r="T8" s="1"/>
      <c r="U8" s="15"/>
      <c r="V8" s="4"/>
    </row>
    <row r="9" spans="1:22" x14ac:dyDescent="0.25">
      <c r="A9" s="3"/>
      <c r="B9" s="3"/>
      <c r="C9" s="1"/>
      <c r="D9" s="1"/>
      <c r="E9" s="1"/>
      <c r="F9" s="1"/>
      <c r="G9" s="1"/>
      <c r="H9" s="1"/>
    </row>
    <row r="10" spans="1:22" x14ac:dyDescent="0.25">
      <c r="A10" s="3" t="s">
        <v>65</v>
      </c>
      <c r="B10" s="3" t="s">
        <v>66</v>
      </c>
    </row>
    <row r="11" spans="1:22" x14ac:dyDescent="0.25">
      <c r="A11" s="3">
        <v>1726</v>
      </c>
      <c r="B11" s="3">
        <v>3681</v>
      </c>
    </row>
    <row r="12" spans="1:22" x14ac:dyDescent="0.25">
      <c r="A12" s="5">
        <v>1642</v>
      </c>
      <c r="B12" s="3">
        <v>3895</v>
      </c>
    </row>
    <row r="13" spans="1:22" x14ac:dyDescent="0.25">
      <c r="A13" s="3">
        <v>2816</v>
      </c>
      <c r="B13" s="3">
        <v>6653</v>
      </c>
    </row>
    <row r="14" spans="1:22" x14ac:dyDescent="0.25">
      <c r="A14" s="5">
        <v>5555</v>
      </c>
      <c r="B14" s="5">
        <v>9543</v>
      </c>
    </row>
    <row r="15" spans="1:22" x14ac:dyDescent="0.25">
      <c r="A15" s="5">
        <v>1292</v>
      </c>
      <c r="B15" s="5">
        <v>3418</v>
      </c>
      <c r="D15" s="6"/>
      <c r="E15" s="6"/>
      <c r="H15" s="7"/>
      <c r="I15" s="7"/>
      <c r="K15" s="6"/>
      <c r="L15" s="6"/>
    </row>
    <row r="16" spans="1:22" x14ac:dyDescent="0.25">
      <c r="A16" s="5">
        <v>2208</v>
      </c>
      <c r="B16" s="5">
        <v>5563</v>
      </c>
      <c r="H16" s="8"/>
      <c r="I16" s="7"/>
    </row>
    <row r="17" spans="1:22" x14ac:dyDescent="0.25">
      <c r="A17" s="3">
        <v>1313</v>
      </c>
      <c r="B17" s="5">
        <v>3660</v>
      </c>
      <c r="H17" s="7"/>
      <c r="I17" s="7"/>
    </row>
    <row r="18" spans="1:22" x14ac:dyDescent="0.25">
      <c r="A18" s="3">
        <v>1102</v>
      </c>
      <c r="B18" s="5">
        <v>2694</v>
      </c>
      <c r="G18" s="9"/>
      <c r="H18" s="8"/>
      <c r="I18" s="7"/>
    </row>
    <row r="19" spans="1:22" x14ac:dyDescent="0.25">
      <c r="A19" s="7"/>
      <c r="B19" s="7"/>
      <c r="G19" s="10"/>
      <c r="H19" s="7"/>
      <c r="I19" s="7"/>
      <c r="M19" s="10"/>
      <c r="P19" s="10"/>
      <c r="S19" s="10"/>
      <c r="V19" s="10"/>
    </row>
    <row r="20" spans="1:22" x14ac:dyDescent="0.25">
      <c r="A20" s="1" t="s">
        <v>67</v>
      </c>
      <c r="B20" s="7"/>
      <c r="G20" s="10"/>
      <c r="H20" s="11"/>
      <c r="I20" s="7"/>
      <c r="M20" s="10"/>
      <c r="P20" s="10"/>
      <c r="S20" s="10"/>
      <c r="V20" s="10"/>
    </row>
    <row r="21" spans="1:22" x14ac:dyDescent="0.25">
      <c r="A21" s="1" t="s">
        <v>68</v>
      </c>
      <c r="B21" s="1"/>
      <c r="E21" s="6"/>
      <c r="H21" s="8"/>
      <c r="I21" s="1"/>
      <c r="L21" s="6"/>
    </row>
    <row r="22" spans="1:22" x14ac:dyDescent="0.25">
      <c r="A22" s="1" t="s">
        <v>69</v>
      </c>
      <c r="B22" s="7"/>
      <c r="H22" s="8"/>
      <c r="I22" s="7"/>
    </row>
    <row r="23" spans="1:22" x14ac:dyDescent="0.25">
      <c r="B23" s="7"/>
      <c r="I23" s="7"/>
    </row>
    <row r="24" spans="1:22" x14ac:dyDescent="0.25">
      <c r="A24" s="8" t="s">
        <v>65</v>
      </c>
      <c r="B24" s="7" t="s">
        <v>66</v>
      </c>
      <c r="C24" s="2" t="s">
        <v>8</v>
      </c>
      <c r="D24" s="2" t="s">
        <v>9</v>
      </c>
      <c r="E24" s="6" t="s">
        <v>10</v>
      </c>
      <c r="F24" s="6" t="s">
        <v>11</v>
      </c>
      <c r="G24" s="6" t="s">
        <v>12</v>
      </c>
    </row>
    <row r="25" spans="1:22" x14ac:dyDescent="0.25">
      <c r="A25" s="8">
        <v>1726</v>
      </c>
      <c r="B25" s="2">
        <v>3681</v>
      </c>
      <c r="C25" s="2">
        <f>A25-B$36</f>
        <v>-480.75</v>
      </c>
      <c r="D25" s="2">
        <f>B25-B$37</f>
        <v>-1207.375</v>
      </c>
      <c r="E25" s="2">
        <f>C25^2</f>
        <v>231120.5625</v>
      </c>
      <c r="F25" s="2">
        <f>D25^2</f>
        <v>1457754.390625</v>
      </c>
      <c r="G25" s="2">
        <f>C25*D25</f>
        <v>580445.53125</v>
      </c>
    </row>
    <row r="26" spans="1:22" x14ac:dyDescent="0.25">
      <c r="A26" s="7">
        <v>1642</v>
      </c>
      <c r="B26" s="31">
        <v>3895</v>
      </c>
      <c r="C26" s="2">
        <f t="shared" ref="C26:C32" si="0">A26-B$36</f>
        <v>-564.75</v>
      </c>
      <c r="D26" s="2">
        <f t="shared" ref="D26:D32" si="1">B26-B$37</f>
        <v>-993.375</v>
      </c>
      <c r="E26" s="2">
        <f t="shared" ref="E26:F32" si="2">C26^2</f>
        <v>318942.5625</v>
      </c>
      <c r="F26" s="2">
        <f t="shared" si="2"/>
        <v>986793.890625</v>
      </c>
      <c r="G26" s="2">
        <f t="shared" ref="G26:G32" si="3">C26*D26</f>
        <v>561008.53125</v>
      </c>
    </row>
    <row r="27" spans="1:22" x14ac:dyDescent="0.25">
      <c r="A27" s="8">
        <v>2816</v>
      </c>
      <c r="B27" s="2">
        <v>6653</v>
      </c>
      <c r="C27" s="2">
        <f t="shared" si="0"/>
        <v>609.25</v>
      </c>
      <c r="D27" s="2">
        <f t="shared" si="1"/>
        <v>1764.625</v>
      </c>
      <c r="E27" s="2">
        <f t="shared" si="2"/>
        <v>371185.5625</v>
      </c>
      <c r="F27" s="2">
        <f t="shared" si="2"/>
        <v>3113901.390625</v>
      </c>
      <c r="G27" s="2">
        <f t="shared" si="3"/>
        <v>1075097.78125</v>
      </c>
    </row>
    <row r="28" spans="1:22" x14ac:dyDescent="0.25">
      <c r="A28" s="7">
        <v>5555</v>
      </c>
      <c r="B28" s="2">
        <v>9543</v>
      </c>
      <c r="C28" s="2">
        <f t="shared" si="0"/>
        <v>3348.25</v>
      </c>
      <c r="D28" s="2">
        <f t="shared" si="1"/>
        <v>4654.625</v>
      </c>
      <c r="E28" s="2">
        <f t="shared" si="2"/>
        <v>11210778.0625</v>
      </c>
      <c r="F28" s="2">
        <f t="shared" si="2"/>
        <v>21665533.890625</v>
      </c>
      <c r="G28" s="2">
        <f t="shared" si="3"/>
        <v>15584848.15625</v>
      </c>
    </row>
    <row r="29" spans="1:22" x14ac:dyDescent="0.25">
      <c r="A29" s="7">
        <v>1292</v>
      </c>
      <c r="B29" s="2">
        <v>3418</v>
      </c>
      <c r="C29" s="2">
        <f t="shared" si="0"/>
        <v>-914.75</v>
      </c>
      <c r="D29" s="2">
        <f t="shared" si="1"/>
        <v>-1470.375</v>
      </c>
      <c r="E29" s="2">
        <f t="shared" si="2"/>
        <v>836767.5625</v>
      </c>
      <c r="F29" s="2">
        <f t="shared" si="2"/>
        <v>2162002.640625</v>
      </c>
      <c r="G29" s="2">
        <f t="shared" si="3"/>
        <v>1345025.53125</v>
      </c>
    </row>
    <row r="30" spans="1:22" x14ac:dyDescent="0.25">
      <c r="A30" s="7">
        <v>2208</v>
      </c>
      <c r="B30" s="2">
        <v>5563</v>
      </c>
      <c r="C30" s="2">
        <f t="shared" si="0"/>
        <v>1.25</v>
      </c>
      <c r="D30" s="2">
        <f t="shared" si="1"/>
        <v>674.625</v>
      </c>
      <c r="E30" s="2">
        <f t="shared" si="2"/>
        <v>1.5625</v>
      </c>
      <c r="F30" s="2">
        <f t="shared" si="2"/>
        <v>455118.890625</v>
      </c>
      <c r="G30" s="2">
        <f t="shared" si="3"/>
        <v>843.28125</v>
      </c>
    </row>
    <row r="31" spans="1:22" x14ac:dyDescent="0.25">
      <c r="A31" s="2">
        <v>1313</v>
      </c>
      <c r="B31" s="2">
        <v>3660</v>
      </c>
      <c r="C31" s="2">
        <f t="shared" si="0"/>
        <v>-893.75</v>
      </c>
      <c r="D31" s="2">
        <f t="shared" si="1"/>
        <v>-1228.375</v>
      </c>
      <c r="E31" s="2">
        <f t="shared" si="2"/>
        <v>798789.0625</v>
      </c>
      <c r="F31" s="2">
        <f t="shared" si="2"/>
        <v>1508905.140625</v>
      </c>
      <c r="G31" s="2">
        <f t="shared" si="3"/>
        <v>1097860.15625</v>
      </c>
    </row>
    <row r="32" spans="1:22" x14ac:dyDescent="0.25">
      <c r="A32" s="32">
        <v>1102</v>
      </c>
      <c r="B32" s="32">
        <v>2694</v>
      </c>
      <c r="C32" s="2">
        <f t="shared" si="0"/>
        <v>-1104.75</v>
      </c>
      <c r="D32" s="2">
        <f t="shared" si="1"/>
        <v>-2194.375</v>
      </c>
      <c r="E32" s="2">
        <f t="shared" si="2"/>
        <v>1220472.5625</v>
      </c>
      <c r="F32" s="2">
        <f t="shared" si="2"/>
        <v>4815281.640625</v>
      </c>
      <c r="G32" s="2">
        <f t="shared" si="3"/>
        <v>2424235.78125</v>
      </c>
    </row>
    <row r="33" spans="1:7" x14ac:dyDescent="0.25">
      <c r="A33" s="2">
        <f t="shared" ref="A33:G33" si="4">SUM(A25:A32)</f>
        <v>17654</v>
      </c>
      <c r="B33" s="2">
        <f t="shared" si="4"/>
        <v>39107</v>
      </c>
      <c r="C33" s="6">
        <f t="shared" si="4"/>
        <v>0</v>
      </c>
      <c r="D33" s="6">
        <f t="shared" si="4"/>
        <v>0</v>
      </c>
      <c r="E33" s="6">
        <f t="shared" si="4"/>
        <v>14988057.5</v>
      </c>
      <c r="F33" s="6">
        <f t="shared" si="4"/>
        <v>36165291.875</v>
      </c>
      <c r="G33" s="6">
        <f t="shared" si="4"/>
        <v>22669364.75</v>
      </c>
    </row>
    <row r="36" spans="1:7" x14ac:dyDescent="0.25">
      <c r="A36" s="2" t="s">
        <v>13</v>
      </c>
      <c r="B36" s="2">
        <f>AVERAGE(A25:A32)</f>
        <v>2206.75</v>
      </c>
    </row>
    <row r="37" spans="1:7" x14ac:dyDescent="0.25">
      <c r="A37" s="6" t="s">
        <v>14</v>
      </c>
      <c r="B37" s="2">
        <f>AVERAGE(B25:B32)</f>
        <v>4888.375</v>
      </c>
    </row>
    <row r="38" spans="1:7" x14ac:dyDescent="0.25">
      <c r="A38" s="6"/>
    </row>
    <row r="39" spans="1:7" x14ac:dyDescent="0.25">
      <c r="A39" s="2" t="s">
        <v>32</v>
      </c>
    </row>
    <row r="40" spans="1:7" x14ac:dyDescent="0.25">
      <c r="A40" s="6" t="s">
        <v>16</v>
      </c>
      <c r="B40" s="2">
        <f>G33/SQRT(E33*F33)</f>
        <v>0.97368995087192067</v>
      </c>
    </row>
    <row r="41" spans="1:7" x14ac:dyDescent="0.25">
      <c r="A41" s="6" t="s">
        <v>17</v>
      </c>
    </row>
    <row r="43" spans="1:7" x14ac:dyDescent="0.25">
      <c r="A43" s="6" t="s">
        <v>15</v>
      </c>
    </row>
    <row r="44" spans="1:7" x14ac:dyDescent="0.25">
      <c r="A44" s="6" t="s">
        <v>19</v>
      </c>
      <c r="B44" s="2">
        <f>B37-B45*B36</f>
        <v>1550.6762580474488</v>
      </c>
    </row>
    <row r="45" spans="1:7" x14ac:dyDescent="0.25">
      <c r="A45" s="6" t="s">
        <v>20</v>
      </c>
      <c r="B45" s="2">
        <f>G33/E33</f>
        <v>1.5124951815804015</v>
      </c>
    </row>
    <row r="46" spans="1:7" x14ac:dyDescent="0.25">
      <c r="A46" s="6" t="s">
        <v>70</v>
      </c>
    </row>
    <row r="48" spans="1:7" x14ac:dyDescent="0.25">
      <c r="A48" s="6" t="s">
        <v>71</v>
      </c>
    </row>
    <row r="49" spans="1:4" x14ac:dyDescent="0.25">
      <c r="A49" s="6" t="s">
        <v>72</v>
      </c>
      <c r="D49" s="2">
        <f>B44+B45*4000</f>
        <v>7600.656984369055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sqref="A1:XFD1048576"/>
    </sheetView>
  </sheetViews>
  <sheetFormatPr defaultRowHeight="15" x14ac:dyDescent="0.25"/>
  <cols>
    <col min="1" max="1" width="17.85546875" style="2" customWidth="1"/>
    <col min="2" max="8" width="9.140625" style="2"/>
    <col min="9" max="9" width="12.7109375" style="2" bestFit="1" customWidth="1"/>
    <col min="10" max="256" width="9.140625" style="2"/>
    <col min="257" max="257" width="17.85546875" style="2" customWidth="1"/>
    <col min="258" max="264" width="9.140625" style="2"/>
    <col min="265" max="265" width="12.7109375" style="2" bestFit="1" customWidth="1"/>
    <col min="266" max="512" width="9.140625" style="2"/>
    <col min="513" max="513" width="17.85546875" style="2" customWidth="1"/>
    <col min="514" max="520" width="9.140625" style="2"/>
    <col min="521" max="521" width="12.7109375" style="2" bestFit="1" customWidth="1"/>
    <col min="522" max="768" width="9.140625" style="2"/>
    <col min="769" max="769" width="17.85546875" style="2" customWidth="1"/>
    <col min="770" max="776" width="9.140625" style="2"/>
    <col min="777" max="777" width="12.7109375" style="2" bestFit="1" customWidth="1"/>
    <col min="778" max="1024" width="9.140625" style="2"/>
    <col min="1025" max="1025" width="17.85546875" style="2" customWidth="1"/>
    <col min="1026" max="1032" width="9.140625" style="2"/>
    <col min="1033" max="1033" width="12.7109375" style="2" bestFit="1" customWidth="1"/>
    <col min="1034" max="1280" width="9.140625" style="2"/>
    <col min="1281" max="1281" width="17.85546875" style="2" customWidth="1"/>
    <col min="1282" max="1288" width="9.140625" style="2"/>
    <col min="1289" max="1289" width="12.7109375" style="2" bestFit="1" customWidth="1"/>
    <col min="1290" max="1536" width="9.140625" style="2"/>
    <col min="1537" max="1537" width="17.85546875" style="2" customWidth="1"/>
    <col min="1538" max="1544" width="9.140625" style="2"/>
    <col min="1545" max="1545" width="12.7109375" style="2" bestFit="1" customWidth="1"/>
    <col min="1546" max="1792" width="9.140625" style="2"/>
    <col min="1793" max="1793" width="17.85546875" style="2" customWidth="1"/>
    <col min="1794" max="1800" width="9.140625" style="2"/>
    <col min="1801" max="1801" width="12.7109375" style="2" bestFit="1" customWidth="1"/>
    <col min="1802" max="2048" width="9.140625" style="2"/>
    <col min="2049" max="2049" width="17.85546875" style="2" customWidth="1"/>
    <col min="2050" max="2056" width="9.140625" style="2"/>
    <col min="2057" max="2057" width="12.7109375" style="2" bestFit="1" customWidth="1"/>
    <col min="2058" max="2304" width="9.140625" style="2"/>
    <col min="2305" max="2305" width="17.85546875" style="2" customWidth="1"/>
    <col min="2306" max="2312" width="9.140625" style="2"/>
    <col min="2313" max="2313" width="12.7109375" style="2" bestFit="1" customWidth="1"/>
    <col min="2314" max="2560" width="9.140625" style="2"/>
    <col min="2561" max="2561" width="17.85546875" style="2" customWidth="1"/>
    <col min="2562" max="2568" width="9.140625" style="2"/>
    <col min="2569" max="2569" width="12.7109375" style="2" bestFit="1" customWidth="1"/>
    <col min="2570" max="2816" width="9.140625" style="2"/>
    <col min="2817" max="2817" width="17.85546875" style="2" customWidth="1"/>
    <col min="2818" max="2824" width="9.140625" style="2"/>
    <col min="2825" max="2825" width="12.7109375" style="2" bestFit="1" customWidth="1"/>
    <col min="2826" max="3072" width="9.140625" style="2"/>
    <col min="3073" max="3073" width="17.85546875" style="2" customWidth="1"/>
    <col min="3074" max="3080" width="9.140625" style="2"/>
    <col min="3081" max="3081" width="12.7109375" style="2" bestFit="1" customWidth="1"/>
    <col min="3082" max="3328" width="9.140625" style="2"/>
    <col min="3329" max="3329" width="17.85546875" style="2" customWidth="1"/>
    <col min="3330" max="3336" width="9.140625" style="2"/>
    <col min="3337" max="3337" width="12.7109375" style="2" bestFit="1" customWidth="1"/>
    <col min="3338" max="3584" width="9.140625" style="2"/>
    <col min="3585" max="3585" width="17.85546875" style="2" customWidth="1"/>
    <col min="3586" max="3592" width="9.140625" style="2"/>
    <col min="3593" max="3593" width="12.7109375" style="2" bestFit="1" customWidth="1"/>
    <col min="3594" max="3840" width="9.140625" style="2"/>
    <col min="3841" max="3841" width="17.85546875" style="2" customWidth="1"/>
    <col min="3842" max="3848" width="9.140625" style="2"/>
    <col min="3849" max="3849" width="12.7109375" style="2" bestFit="1" customWidth="1"/>
    <col min="3850" max="4096" width="9.140625" style="2"/>
    <col min="4097" max="4097" width="17.85546875" style="2" customWidth="1"/>
    <col min="4098" max="4104" width="9.140625" style="2"/>
    <col min="4105" max="4105" width="12.7109375" style="2" bestFit="1" customWidth="1"/>
    <col min="4106" max="4352" width="9.140625" style="2"/>
    <col min="4353" max="4353" width="17.85546875" style="2" customWidth="1"/>
    <col min="4354" max="4360" width="9.140625" style="2"/>
    <col min="4361" max="4361" width="12.7109375" style="2" bestFit="1" customWidth="1"/>
    <col min="4362" max="4608" width="9.140625" style="2"/>
    <col min="4609" max="4609" width="17.85546875" style="2" customWidth="1"/>
    <col min="4610" max="4616" width="9.140625" style="2"/>
    <col min="4617" max="4617" width="12.7109375" style="2" bestFit="1" customWidth="1"/>
    <col min="4618" max="4864" width="9.140625" style="2"/>
    <col min="4865" max="4865" width="17.85546875" style="2" customWidth="1"/>
    <col min="4866" max="4872" width="9.140625" style="2"/>
    <col min="4873" max="4873" width="12.7109375" style="2" bestFit="1" customWidth="1"/>
    <col min="4874" max="5120" width="9.140625" style="2"/>
    <col min="5121" max="5121" width="17.85546875" style="2" customWidth="1"/>
    <col min="5122" max="5128" width="9.140625" style="2"/>
    <col min="5129" max="5129" width="12.7109375" style="2" bestFit="1" customWidth="1"/>
    <col min="5130" max="5376" width="9.140625" style="2"/>
    <col min="5377" max="5377" width="17.85546875" style="2" customWidth="1"/>
    <col min="5378" max="5384" width="9.140625" style="2"/>
    <col min="5385" max="5385" width="12.7109375" style="2" bestFit="1" customWidth="1"/>
    <col min="5386" max="5632" width="9.140625" style="2"/>
    <col min="5633" max="5633" width="17.85546875" style="2" customWidth="1"/>
    <col min="5634" max="5640" width="9.140625" style="2"/>
    <col min="5641" max="5641" width="12.7109375" style="2" bestFit="1" customWidth="1"/>
    <col min="5642" max="5888" width="9.140625" style="2"/>
    <col min="5889" max="5889" width="17.85546875" style="2" customWidth="1"/>
    <col min="5890" max="5896" width="9.140625" style="2"/>
    <col min="5897" max="5897" width="12.7109375" style="2" bestFit="1" customWidth="1"/>
    <col min="5898" max="6144" width="9.140625" style="2"/>
    <col min="6145" max="6145" width="17.85546875" style="2" customWidth="1"/>
    <col min="6146" max="6152" width="9.140625" style="2"/>
    <col min="6153" max="6153" width="12.7109375" style="2" bestFit="1" customWidth="1"/>
    <col min="6154" max="6400" width="9.140625" style="2"/>
    <col min="6401" max="6401" width="17.85546875" style="2" customWidth="1"/>
    <col min="6402" max="6408" width="9.140625" style="2"/>
    <col min="6409" max="6409" width="12.7109375" style="2" bestFit="1" customWidth="1"/>
    <col min="6410" max="6656" width="9.140625" style="2"/>
    <col min="6657" max="6657" width="17.85546875" style="2" customWidth="1"/>
    <col min="6658" max="6664" width="9.140625" style="2"/>
    <col min="6665" max="6665" width="12.7109375" style="2" bestFit="1" customWidth="1"/>
    <col min="6666" max="6912" width="9.140625" style="2"/>
    <col min="6913" max="6913" width="17.85546875" style="2" customWidth="1"/>
    <col min="6914" max="6920" width="9.140625" style="2"/>
    <col min="6921" max="6921" width="12.7109375" style="2" bestFit="1" customWidth="1"/>
    <col min="6922" max="7168" width="9.140625" style="2"/>
    <col min="7169" max="7169" width="17.85546875" style="2" customWidth="1"/>
    <col min="7170" max="7176" width="9.140625" style="2"/>
    <col min="7177" max="7177" width="12.7109375" style="2" bestFit="1" customWidth="1"/>
    <col min="7178" max="7424" width="9.140625" style="2"/>
    <col min="7425" max="7425" width="17.85546875" style="2" customWidth="1"/>
    <col min="7426" max="7432" width="9.140625" style="2"/>
    <col min="7433" max="7433" width="12.7109375" style="2" bestFit="1" customWidth="1"/>
    <col min="7434" max="7680" width="9.140625" style="2"/>
    <col min="7681" max="7681" width="17.85546875" style="2" customWidth="1"/>
    <col min="7682" max="7688" width="9.140625" style="2"/>
    <col min="7689" max="7689" width="12.7109375" style="2" bestFit="1" customWidth="1"/>
    <col min="7690" max="7936" width="9.140625" style="2"/>
    <col min="7937" max="7937" width="17.85546875" style="2" customWidth="1"/>
    <col min="7938" max="7944" width="9.140625" style="2"/>
    <col min="7945" max="7945" width="12.7109375" style="2" bestFit="1" customWidth="1"/>
    <col min="7946" max="8192" width="9.140625" style="2"/>
    <col min="8193" max="8193" width="17.85546875" style="2" customWidth="1"/>
    <col min="8194" max="8200" width="9.140625" style="2"/>
    <col min="8201" max="8201" width="12.7109375" style="2" bestFit="1" customWidth="1"/>
    <col min="8202" max="8448" width="9.140625" style="2"/>
    <col min="8449" max="8449" width="17.85546875" style="2" customWidth="1"/>
    <col min="8450" max="8456" width="9.140625" style="2"/>
    <col min="8457" max="8457" width="12.7109375" style="2" bestFit="1" customWidth="1"/>
    <col min="8458" max="8704" width="9.140625" style="2"/>
    <col min="8705" max="8705" width="17.85546875" style="2" customWidth="1"/>
    <col min="8706" max="8712" width="9.140625" style="2"/>
    <col min="8713" max="8713" width="12.7109375" style="2" bestFit="1" customWidth="1"/>
    <col min="8714" max="8960" width="9.140625" style="2"/>
    <col min="8961" max="8961" width="17.85546875" style="2" customWidth="1"/>
    <col min="8962" max="8968" width="9.140625" style="2"/>
    <col min="8969" max="8969" width="12.7109375" style="2" bestFit="1" customWidth="1"/>
    <col min="8970" max="9216" width="9.140625" style="2"/>
    <col min="9217" max="9217" width="17.85546875" style="2" customWidth="1"/>
    <col min="9218" max="9224" width="9.140625" style="2"/>
    <col min="9225" max="9225" width="12.7109375" style="2" bestFit="1" customWidth="1"/>
    <col min="9226" max="9472" width="9.140625" style="2"/>
    <col min="9473" max="9473" width="17.85546875" style="2" customWidth="1"/>
    <col min="9474" max="9480" width="9.140625" style="2"/>
    <col min="9481" max="9481" width="12.7109375" style="2" bestFit="1" customWidth="1"/>
    <col min="9482" max="9728" width="9.140625" style="2"/>
    <col min="9729" max="9729" width="17.85546875" style="2" customWidth="1"/>
    <col min="9730" max="9736" width="9.140625" style="2"/>
    <col min="9737" max="9737" width="12.7109375" style="2" bestFit="1" customWidth="1"/>
    <col min="9738" max="9984" width="9.140625" style="2"/>
    <col min="9985" max="9985" width="17.85546875" style="2" customWidth="1"/>
    <col min="9986" max="9992" width="9.140625" style="2"/>
    <col min="9993" max="9993" width="12.7109375" style="2" bestFit="1" customWidth="1"/>
    <col min="9994" max="10240" width="9.140625" style="2"/>
    <col min="10241" max="10241" width="17.85546875" style="2" customWidth="1"/>
    <col min="10242" max="10248" width="9.140625" style="2"/>
    <col min="10249" max="10249" width="12.7109375" style="2" bestFit="1" customWidth="1"/>
    <col min="10250" max="10496" width="9.140625" style="2"/>
    <col min="10497" max="10497" width="17.85546875" style="2" customWidth="1"/>
    <col min="10498" max="10504" width="9.140625" style="2"/>
    <col min="10505" max="10505" width="12.7109375" style="2" bestFit="1" customWidth="1"/>
    <col min="10506" max="10752" width="9.140625" style="2"/>
    <col min="10753" max="10753" width="17.85546875" style="2" customWidth="1"/>
    <col min="10754" max="10760" width="9.140625" style="2"/>
    <col min="10761" max="10761" width="12.7109375" style="2" bestFit="1" customWidth="1"/>
    <col min="10762" max="11008" width="9.140625" style="2"/>
    <col min="11009" max="11009" width="17.85546875" style="2" customWidth="1"/>
    <col min="11010" max="11016" width="9.140625" style="2"/>
    <col min="11017" max="11017" width="12.7109375" style="2" bestFit="1" customWidth="1"/>
    <col min="11018" max="11264" width="9.140625" style="2"/>
    <col min="11265" max="11265" width="17.85546875" style="2" customWidth="1"/>
    <col min="11266" max="11272" width="9.140625" style="2"/>
    <col min="11273" max="11273" width="12.7109375" style="2" bestFit="1" customWidth="1"/>
    <col min="11274" max="11520" width="9.140625" style="2"/>
    <col min="11521" max="11521" width="17.85546875" style="2" customWidth="1"/>
    <col min="11522" max="11528" width="9.140625" style="2"/>
    <col min="11529" max="11529" width="12.7109375" style="2" bestFit="1" customWidth="1"/>
    <col min="11530" max="11776" width="9.140625" style="2"/>
    <col min="11777" max="11777" width="17.85546875" style="2" customWidth="1"/>
    <col min="11778" max="11784" width="9.140625" style="2"/>
    <col min="11785" max="11785" width="12.7109375" style="2" bestFit="1" customWidth="1"/>
    <col min="11786" max="12032" width="9.140625" style="2"/>
    <col min="12033" max="12033" width="17.85546875" style="2" customWidth="1"/>
    <col min="12034" max="12040" width="9.140625" style="2"/>
    <col min="12041" max="12041" width="12.7109375" style="2" bestFit="1" customWidth="1"/>
    <col min="12042" max="12288" width="9.140625" style="2"/>
    <col min="12289" max="12289" width="17.85546875" style="2" customWidth="1"/>
    <col min="12290" max="12296" width="9.140625" style="2"/>
    <col min="12297" max="12297" width="12.7109375" style="2" bestFit="1" customWidth="1"/>
    <col min="12298" max="12544" width="9.140625" style="2"/>
    <col min="12545" max="12545" width="17.85546875" style="2" customWidth="1"/>
    <col min="12546" max="12552" width="9.140625" style="2"/>
    <col min="12553" max="12553" width="12.7109375" style="2" bestFit="1" customWidth="1"/>
    <col min="12554" max="12800" width="9.140625" style="2"/>
    <col min="12801" max="12801" width="17.85546875" style="2" customWidth="1"/>
    <col min="12802" max="12808" width="9.140625" style="2"/>
    <col min="12809" max="12809" width="12.7109375" style="2" bestFit="1" customWidth="1"/>
    <col min="12810" max="13056" width="9.140625" style="2"/>
    <col min="13057" max="13057" width="17.85546875" style="2" customWidth="1"/>
    <col min="13058" max="13064" width="9.140625" style="2"/>
    <col min="13065" max="13065" width="12.7109375" style="2" bestFit="1" customWidth="1"/>
    <col min="13066" max="13312" width="9.140625" style="2"/>
    <col min="13313" max="13313" width="17.85546875" style="2" customWidth="1"/>
    <col min="13314" max="13320" width="9.140625" style="2"/>
    <col min="13321" max="13321" width="12.7109375" style="2" bestFit="1" customWidth="1"/>
    <col min="13322" max="13568" width="9.140625" style="2"/>
    <col min="13569" max="13569" width="17.85546875" style="2" customWidth="1"/>
    <col min="13570" max="13576" width="9.140625" style="2"/>
    <col min="13577" max="13577" width="12.7109375" style="2" bestFit="1" customWidth="1"/>
    <col min="13578" max="13824" width="9.140625" style="2"/>
    <col min="13825" max="13825" width="17.85546875" style="2" customWidth="1"/>
    <col min="13826" max="13832" width="9.140625" style="2"/>
    <col min="13833" max="13833" width="12.7109375" style="2" bestFit="1" customWidth="1"/>
    <col min="13834" max="14080" width="9.140625" style="2"/>
    <col min="14081" max="14081" width="17.85546875" style="2" customWidth="1"/>
    <col min="14082" max="14088" width="9.140625" style="2"/>
    <col min="14089" max="14089" width="12.7109375" style="2" bestFit="1" customWidth="1"/>
    <col min="14090" max="14336" width="9.140625" style="2"/>
    <col min="14337" max="14337" width="17.85546875" style="2" customWidth="1"/>
    <col min="14338" max="14344" width="9.140625" style="2"/>
    <col min="14345" max="14345" width="12.7109375" style="2" bestFit="1" customWidth="1"/>
    <col min="14346" max="14592" width="9.140625" style="2"/>
    <col min="14593" max="14593" width="17.85546875" style="2" customWidth="1"/>
    <col min="14594" max="14600" width="9.140625" style="2"/>
    <col min="14601" max="14601" width="12.7109375" style="2" bestFit="1" customWidth="1"/>
    <col min="14602" max="14848" width="9.140625" style="2"/>
    <col min="14849" max="14849" width="17.85546875" style="2" customWidth="1"/>
    <col min="14850" max="14856" width="9.140625" style="2"/>
    <col min="14857" max="14857" width="12.7109375" style="2" bestFit="1" customWidth="1"/>
    <col min="14858" max="15104" width="9.140625" style="2"/>
    <col min="15105" max="15105" width="17.85546875" style="2" customWidth="1"/>
    <col min="15106" max="15112" width="9.140625" style="2"/>
    <col min="15113" max="15113" width="12.7109375" style="2" bestFit="1" customWidth="1"/>
    <col min="15114" max="15360" width="9.140625" style="2"/>
    <col min="15361" max="15361" width="17.85546875" style="2" customWidth="1"/>
    <col min="15362" max="15368" width="9.140625" style="2"/>
    <col min="15369" max="15369" width="12.7109375" style="2" bestFit="1" customWidth="1"/>
    <col min="15370" max="15616" width="9.140625" style="2"/>
    <col min="15617" max="15617" width="17.85546875" style="2" customWidth="1"/>
    <col min="15618" max="15624" width="9.140625" style="2"/>
    <col min="15625" max="15625" width="12.7109375" style="2" bestFit="1" customWidth="1"/>
    <col min="15626" max="15872" width="9.140625" style="2"/>
    <col min="15873" max="15873" width="17.85546875" style="2" customWidth="1"/>
    <col min="15874" max="15880" width="9.140625" style="2"/>
    <col min="15881" max="15881" width="12.7109375" style="2" bestFit="1" customWidth="1"/>
    <col min="15882" max="16128" width="9.140625" style="2"/>
    <col min="16129" max="16129" width="17.85546875" style="2" customWidth="1"/>
    <col min="16130" max="16136" width="9.140625" style="2"/>
    <col min="16137" max="16137" width="12.7109375" style="2" bestFit="1" customWidth="1"/>
    <col min="16138" max="16384" width="9.140625" style="2"/>
  </cols>
  <sheetData>
    <row r="1" spans="1:7" x14ac:dyDescent="0.25">
      <c r="A1" s="1" t="s">
        <v>73</v>
      </c>
      <c r="B1" s="1"/>
      <c r="C1" s="1"/>
      <c r="D1" s="1"/>
      <c r="E1" s="1"/>
      <c r="F1" s="1"/>
    </row>
    <row r="2" spans="1:7" x14ac:dyDescent="0.25">
      <c r="A2" s="1" t="s">
        <v>74</v>
      </c>
      <c r="B2" s="1"/>
      <c r="C2" s="1"/>
      <c r="D2" s="1"/>
      <c r="E2" s="1"/>
      <c r="F2" s="1"/>
    </row>
    <row r="3" spans="1:7" x14ac:dyDescent="0.25">
      <c r="A3" s="1" t="s">
        <v>75</v>
      </c>
      <c r="B3" s="1"/>
      <c r="C3" s="1"/>
      <c r="D3" s="1"/>
      <c r="E3" s="1"/>
      <c r="F3" s="1"/>
    </row>
    <row r="4" spans="1:7" x14ac:dyDescent="0.25">
      <c r="A4" s="1"/>
      <c r="B4" s="1"/>
      <c r="C4" s="1"/>
      <c r="D4" s="1"/>
      <c r="E4" s="1"/>
      <c r="F4" s="1"/>
    </row>
    <row r="5" spans="1:7" x14ac:dyDescent="0.25">
      <c r="A5" s="13" t="s">
        <v>76</v>
      </c>
      <c r="B5" s="13" t="s">
        <v>77</v>
      </c>
      <c r="C5" s="1" t="s">
        <v>78</v>
      </c>
      <c r="D5" s="1" t="s">
        <v>79</v>
      </c>
      <c r="E5" s="1"/>
      <c r="F5" s="1"/>
    </row>
    <row r="6" spans="1:7" x14ac:dyDescent="0.25">
      <c r="A6" s="33" t="s">
        <v>80</v>
      </c>
      <c r="B6" s="1">
        <v>1</v>
      </c>
      <c r="C6" s="1">
        <v>4</v>
      </c>
      <c r="D6" s="1">
        <v>6</v>
      </c>
      <c r="E6" s="1"/>
      <c r="F6" s="1"/>
    </row>
    <row r="7" spans="1:7" x14ac:dyDescent="0.25">
      <c r="A7" s="15" t="s">
        <v>81</v>
      </c>
      <c r="B7" s="1">
        <v>13</v>
      </c>
      <c r="C7" s="1">
        <v>3</v>
      </c>
      <c r="D7" s="1">
        <v>17</v>
      </c>
      <c r="E7" s="1"/>
      <c r="F7" s="1"/>
    </row>
    <row r="8" spans="1:7" x14ac:dyDescent="0.25">
      <c r="A8" s="15" t="s">
        <v>82</v>
      </c>
      <c r="B8" s="1">
        <v>11</v>
      </c>
      <c r="C8" s="1">
        <v>21</v>
      </c>
      <c r="D8" s="1">
        <v>2</v>
      </c>
      <c r="E8" s="1"/>
      <c r="F8" s="1"/>
    </row>
    <row r="9" spans="1:7" x14ac:dyDescent="0.25">
      <c r="A9" s="1"/>
      <c r="B9" s="1"/>
      <c r="C9" s="1"/>
      <c r="D9" s="1"/>
      <c r="E9" s="1"/>
      <c r="F9" s="1"/>
    </row>
    <row r="10" spans="1:7" x14ac:dyDescent="0.25">
      <c r="A10" s="12" t="s">
        <v>83</v>
      </c>
      <c r="B10" s="1"/>
      <c r="C10" s="1"/>
      <c r="D10" s="1"/>
      <c r="E10" s="1"/>
      <c r="F10" s="1"/>
    </row>
    <row r="11" spans="1:7" x14ac:dyDescent="0.25">
      <c r="A11" s="12" t="s">
        <v>30</v>
      </c>
      <c r="B11" s="1"/>
      <c r="C11" s="1"/>
      <c r="D11" s="1"/>
      <c r="E11" s="1"/>
      <c r="F11" s="1"/>
    </row>
    <row r="12" spans="1:7" x14ac:dyDescent="0.25">
      <c r="A12" s="12" t="s">
        <v>31</v>
      </c>
      <c r="F12" s="1"/>
    </row>
    <row r="13" spans="1:7" x14ac:dyDescent="0.25">
      <c r="A13" s="7"/>
      <c r="F13" s="1"/>
    </row>
    <row r="14" spans="1:7" x14ac:dyDescent="0.25">
      <c r="F14" s="1"/>
    </row>
    <row r="15" spans="1:7" x14ac:dyDescent="0.25">
      <c r="A15" s="16" t="s">
        <v>32</v>
      </c>
      <c r="B15" s="7"/>
      <c r="F15" s="1"/>
    </row>
    <row r="16" spans="1:7" ht="26.25" x14ac:dyDescent="0.25">
      <c r="A16" s="17" t="s">
        <v>33</v>
      </c>
      <c r="B16" s="17"/>
      <c r="C16" s="18"/>
      <c r="D16" s="19"/>
      <c r="E16" s="19"/>
      <c r="F16" s="17"/>
      <c r="G16" s="20"/>
    </row>
    <row r="17" spans="1:9" x14ac:dyDescent="0.25">
      <c r="A17" s="21"/>
      <c r="B17" s="7"/>
      <c r="F17" s="7"/>
      <c r="I17" s="22"/>
    </row>
    <row r="18" spans="1:9" x14ac:dyDescent="0.25">
      <c r="A18" s="7" t="s">
        <v>76</v>
      </c>
      <c r="B18" s="7" t="s">
        <v>77</v>
      </c>
      <c r="C18" s="7" t="s">
        <v>78</v>
      </c>
      <c r="D18" s="7" t="s">
        <v>79</v>
      </c>
      <c r="F18" s="7"/>
    </row>
    <row r="19" spans="1:9" x14ac:dyDescent="0.25">
      <c r="A19" s="23" t="s">
        <v>80</v>
      </c>
      <c r="B19" s="7">
        <v>1</v>
      </c>
      <c r="C19" s="7">
        <v>4</v>
      </c>
      <c r="D19" s="7">
        <v>6</v>
      </c>
      <c r="E19" s="2">
        <f>SUM(B19:D19)</f>
        <v>11</v>
      </c>
      <c r="F19" s="7"/>
    </row>
    <row r="20" spans="1:9" x14ac:dyDescent="0.25">
      <c r="A20" s="24" t="s">
        <v>81</v>
      </c>
      <c r="B20" s="7">
        <v>13</v>
      </c>
      <c r="C20" s="7">
        <v>3</v>
      </c>
      <c r="D20" s="7">
        <v>17</v>
      </c>
      <c r="E20" s="2">
        <f>SUM(B20:D20)</f>
        <v>33</v>
      </c>
      <c r="F20" s="7"/>
    </row>
    <row r="21" spans="1:9" x14ac:dyDescent="0.25">
      <c r="A21" s="24" t="s">
        <v>82</v>
      </c>
      <c r="B21" s="7">
        <v>11</v>
      </c>
      <c r="C21" s="7">
        <v>21</v>
      </c>
      <c r="D21" s="7">
        <v>2</v>
      </c>
      <c r="E21" s="2">
        <f>SUM(B21:D21)</f>
        <v>34</v>
      </c>
      <c r="F21" s="1"/>
    </row>
    <row r="22" spans="1:9" x14ac:dyDescent="0.25">
      <c r="B22" s="2">
        <f>SUM(B19:B21)</f>
        <v>25</v>
      </c>
      <c r="C22" s="2">
        <f>SUM(C19:C21)</f>
        <v>28</v>
      </c>
      <c r="D22" s="2">
        <f>SUM(D19:D21)</f>
        <v>25</v>
      </c>
      <c r="E22" s="2">
        <f>SUM(E19:E21)</f>
        <v>78</v>
      </c>
      <c r="F22" s="1"/>
    </row>
    <row r="23" spans="1:9" x14ac:dyDescent="0.25">
      <c r="A23" s="7"/>
      <c r="F23" s="1"/>
    </row>
    <row r="24" spans="1:9" x14ac:dyDescent="0.25">
      <c r="A24" s="7" t="s">
        <v>76</v>
      </c>
      <c r="B24" s="7" t="s">
        <v>77</v>
      </c>
      <c r="C24" s="7" t="s">
        <v>78</v>
      </c>
      <c r="D24" s="7" t="s">
        <v>79</v>
      </c>
      <c r="F24" s="1"/>
    </row>
    <row r="25" spans="1:9" x14ac:dyDescent="0.25">
      <c r="A25" s="23" t="s">
        <v>80</v>
      </c>
      <c r="B25" s="7">
        <f t="shared" ref="B25:D27" si="0">B19/$E19</f>
        <v>9.0909090909090912E-2</v>
      </c>
      <c r="C25" s="7">
        <f t="shared" si="0"/>
        <v>0.36363636363636365</v>
      </c>
      <c r="D25" s="7">
        <f t="shared" si="0"/>
        <v>0.54545454545454541</v>
      </c>
      <c r="E25" s="2">
        <f>SUM(B25:D25)</f>
        <v>1</v>
      </c>
      <c r="F25" s="1"/>
    </row>
    <row r="26" spans="1:9" x14ac:dyDescent="0.25">
      <c r="A26" s="24" t="s">
        <v>81</v>
      </c>
      <c r="B26" s="7">
        <f t="shared" si="0"/>
        <v>0.39393939393939392</v>
      </c>
      <c r="C26" s="7">
        <f t="shared" si="0"/>
        <v>9.0909090909090912E-2</v>
      </c>
      <c r="D26" s="7">
        <f t="shared" si="0"/>
        <v>0.51515151515151514</v>
      </c>
      <c r="E26" s="2">
        <f>SUM(B26:D26)</f>
        <v>1</v>
      </c>
      <c r="F26" s="1"/>
    </row>
    <row r="27" spans="1:9" x14ac:dyDescent="0.25">
      <c r="A27" s="24" t="s">
        <v>82</v>
      </c>
      <c r="B27" s="7">
        <f t="shared" si="0"/>
        <v>0.3235294117647059</v>
      </c>
      <c r="C27" s="7">
        <f t="shared" si="0"/>
        <v>0.61764705882352944</v>
      </c>
      <c r="D27" s="7">
        <f t="shared" si="0"/>
        <v>5.8823529411764705E-2</v>
      </c>
      <c r="E27" s="2">
        <f>SUM(B27:D27)</f>
        <v>1</v>
      </c>
      <c r="F27" s="34"/>
    </row>
    <row r="28" spans="1:9" x14ac:dyDescent="0.25">
      <c r="F28" s="1"/>
    </row>
    <row r="29" spans="1:9" x14ac:dyDescent="0.25">
      <c r="A29" s="16" t="s">
        <v>15</v>
      </c>
      <c r="F29" s="1"/>
    </row>
    <row r="30" spans="1:9" x14ac:dyDescent="0.25">
      <c r="A30" s="16" t="s">
        <v>34</v>
      </c>
      <c r="F30" s="1"/>
    </row>
    <row r="31" spans="1:9" x14ac:dyDescent="0.25">
      <c r="F31" s="1"/>
    </row>
    <row r="32" spans="1:9" ht="15.75" x14ac:dyDescent="0.25">
      <c r="A32" s="25" t="s">
        <v>18</v>
      </c>
      <c r="G32" s="26"/>
      <c r="H32" s="26"/>
    </row>
    <row r="34" spans="1:8" ht="15.75" x14ac:dyDescent="0.25">
      <c r="A34" s="6" t="s">
        <v>36</v>
      </c>
      <c r="G34" s="26"/>
      <c r="H34" s="26"/>
    </row>
    <row r="36" spans="1:8" x14ac:dyDescent="0.25">
      <c r="A36" s="7" t="s">
        <v>76</v>
      </c>
      <c r="B36" s="7" t="s">
        <v>77</v>
      </c>
      <c r="C36" s="7" t="s">
        <v>78</v>
      </c>
      <c r="D36" s="7" t="s">
        <v>79</v>
      </c>
    </row>
    <row r="37" spans="1:8" x14ac:dyDescent="0.25">
      <c r="A37" s="23" t="s">
        <v>80</v>
      </c>
      <c r="B37" s="27">
        <f t="shared" ref="B37:D39" si="1">$E19*B$22/$E$22</f>
        <v>3.5256410256410255</v>
      </c>
      <c r="C37" s="27">
        <f t="shared" si="1"/>
        <v>3.9487179487179489</v>
      </c>
      <c r="D37" s="27">
        <f t="shared" si="1"/>
        <v>3.5256410256410255</v>
      </c>
      <c r="E37" s="2">
        <f>SUM(B37:D37)</f>
        <v>11</v>
      </c>
    </row>
    <row r="38" spans="1:8" x14ac:dyDescent="0.25">
      <c r="A38" s="24" t="s">
        <v>81</v>
      </c>
      <c r="B38" s="27">
        <f t="shared" si="1"/>
        <v>10.576923076923077</v>
      </c>
      <c r="C38" s="27">
        <f t="shared" si="1"/>
        <v>11.846153846153847</v>
      </c>
      <c r="D38" s="27">
        <f t="shared" si="1"/>
        <v>10.576923076923077</v>
      </c>
      <c r="E38" s="2">
        <f>SUM(B38:D38)</f>
        <v>33</v>
      </c>
    </row>
    <row r="39" spans="1:8" x14ac:dyDescent="0.25">
      <c r="A39" s="24" t="s">
        <v>82</v>
      </c>
      <c r="B39" s="27">
        <f t="shared" si="1"/>
        <v>10.897435897435898</v>
      </c>
      <c r="C39" s="27">
        <f t="shared" si="1"/>
        <v>12.205128205128204</v>
      </c>
      <c r="D39" s="27">
        <f t="shared" si="1"/>
        <v>10.897435897435898</v>
      </c>
      <c r="E39" s="2">
        <f>SUM(B39:D39)</f>
        <v>34</v>
      </c>
    </row>
    <row r="40" spans="1:8" x14ac:dyDescent="0.25">
      <c r="B40" s="2">
        <f>SUM(B37:B39)</f>
        <v>25</v>
      </c>
      <c r="C40" s="2">
        <f>SUM(C37:C39)</f>
        <v>28</v>
      </c>
      <c r="D40" s="2">
        <f>SUM(D37:D39)</f>
        <v>25</v>
      </c>
      <c r="E40" s="2">
        <f>SUM(E37:E39)</f>
        <v>78</v>
      </c>
    </row>
    <row r="43" spans="1:8" x14ac:dyDescent="0.25">
      <c r="A43" s="7" t="s">
        <v>76</v>
      </c>
      <c r="B43" s="7" t="s">
        <v>77</v>
      </c>
      <c r="C43" s="7" t="s">
        <v>78</v>
      </c>
      <c r="D43" s="7" t="s">
        <v>79</v>
      </c>
    </row>
    <row r="44" spans="1:8" x14ac:dyDescent="0.25">
      <c r="A44" s="23" t="s">
        <v>80</v>
      </c>
      <c r="B44" s="27">
        <f t="shared" ref="B44:D46" si="2">(B19-B37)^2/B37</f>
        <v>1.8092773892773892</v>
      </c>
      <c r="C44" s="27">
        <f t="shared" si="2"/>
        <v>6.6600066600066123E-4</v>
      </c>
      <c r="D44" s="27">
        <f t="shared" si="2"/>
        <v>1.7365501165501167</v>
      </c>
      <c r="E44" s="2">
        <f>SUM(B44:D44)</f>
        <v>3.5464935064935066</v>
      </c>
    </row>
    <row r="45" spans="1:8" x14ac:dyDescent="0.25">
      <c r="A45" s="24" t="s">
        <v>81</v>
      </c>
      <c r="B45" s="27">
        <f t="shared" si="2"/>
        <v>0.55510489510489525</v>
      </c>
      <c r="C45" s="27">
        <f t="shared" si="2"/>
        <v>6.6058941058941061</v>
      </c>
      <c r="D45" s="27">
        <f t="shared" si="2"/>
        <v>3.9005594405594408</v>
      </c>
      <c r="E45" s="2">
        <f>SUM(B45:D45)</f>
        <v>11.061558441558443</v>
      </c>
    </row>
    <row r="46" spans="1:8" ht="12.75" customHeight="1" x14ac:dyDescent="0.25">
      <c r="A46" s="24" t="s">
        <v>82</v>
      </c>
      <c r="B46" s="27">
        <f t="shared" si="2"/>
        <v>9.6530920060331144E-4</v>
      </c>
      <c r="C46" s="27">
        <f t="shared" si="2"/>
        <v>6.3374811463046772</v>
      </c>
      <c r="D46" s="27">
        <f t="shared" si="2"/>
        <v>7.2644947209653097</v>
      </c>
      <c r="E46" s="2">
        <f>SUM(B46:D46)</f>
        <v>13.602941176470591</v>
      </c>
    </row>
    <row r="47" spans="1:8" x14ac:dyDescent="0.25">
      <c r="B47" s="2">
        <f>SUM(B44:B46)</f>
        <v>2.3653475935828876</v>
      </c>
      <c r="C47" s="2">
        <f>SUM(C44:C46)</f>
        <v>12.944041252864784</v>
      </c>
      <c r="D47" s="2">
        <f>SUM(D44:D46)</f>
        <v>12.901604278074867</v>
      </c>
      <c r="E47" s="2">
        <f>SUM(E44:E46)</f>
        <v>28.210993124522538</v>
      </c>
    </row>
    <row r="48" spans="1:8" x14ac:dyDescent="0.25">
      <c r="A48" s="7"/>
    </row>
    <row r="49" spans="1:2" x14ac:dyDescent="0.25">
      <c r="A49" s="16" t="s">
        <v>37</v>
      </c>
      <c r="B49" s="2">
        <f>E47</f>
        <v>28.210993124522538</v>
      </c>
    </row>
    <row r="51" spans="1:2" x14ac:dyDescent="0.25">
      <c r="A51" s="2" t="s">
        <v>38</v>
      </c>
      <c r="B51" s="2">
        <f>SQRT(B49/E22/2)</f>
        <v>0.42525251265121305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>
      <selection sqref="A1:XFD1048576"/>
    </sheetView>
  </sheetViews>
  <sheetFormatPr defaultRowHeight="15" x14ac:dyDescent="0.25"/>
  <cols>
    <col min="1" max="1" width="18.7109375" style="2" customWidth="1"/>
    <col min="2" max="2" width="6.5703125" style="2" customWidth="1"/>
    <col min="3" max="3" width="7.7109375" style="2" customWidth="1"/>
    <col min="4" max="5" width="6.5703125" style="2" customWidth="1"/>
    <col min="6" max="6" width="7.140625" style="2" customWidth="1"/>
    <col min="7" max="7" width="7" style="2" customWidth="1"/>
    <col min="8" max="8" width="4.85546875" style="2" customWidth="1"/>
    <col min="9" max="9" width="5" style="2" customWidth="1"/>
    <col min="10" max="10" width="5.85546875" style="2" customWidth="1"/>
    <col min="11" max="11" width="5.28515625" style="2" customWidth="1"/>
    <col min="12" max="12" width="6" style="2" customWidth="1"/>
    <col min="13" max="13" width="5.5703125" style="2" customWidth="1"/>
    <col min="14" max="14" width="5.140625" style="2" customWidth="1"/>
    <col min="15" max="15" width="2" style="2" customWidth="1"/>
    <col min="16" max="16" width="5.42578125" style="2" customWidth="1"/>
    <col min="17" max="17" width="4.85546875" style="2" customWidth="1"/>
    <col min="18" max="18" width="1.85546875" style="2" customWidth="1"/>
    <col min="19" max="19" width="5.5703125" style="2" customWidth="1"/>
    <col min="20" max="20" width="4.7109375" style="2" customWidth="1"/>
    <col min="21" max="21" width="1.85546875" style="2" customWidth="1"/>
    <col min="22" max="22" width="5.7109375" style="2" customWidth="1"/>
    <col min="23" max="256" width="9.140625" style="2"/>
    <col min="257" max="257" width="18.7109375" style="2" customWidth="1"/>
    <col min="258" max="258" width="6.5703125" style="2" customWidth="1"/>
    <col min="259" max="259" width="7.7109375" style="2" customWidth="1"/>
    <col min="260" max="261" width="6.5703125" style="2" customWidth="1"/>
    <col min="262" max="262" width="7.140625" style="2" customWidth="1"/>
    <col min="263" max="263" width="7" style="2" customWidth="1"/>
    <col min="264" max="264" width="4.85546875" style="2" customWidth="1"/>
    <col min="265" max="265" width="5" style="2" customWidth="1"/>
    <col min="266" max="266" width="5.85546875" style="2" customWidth="1"/>
    <col min="267" max="267" width="5.28515625" style="2" customWidth="1"/>
    <col min="268" max="268" width="6" style="2" customWidth="1"/>
    <col min="269" max="269" width="5.5703125" style="2" customWidth="1"/>
    <col min="270" max="270" width="5.140625" style="2" customWidth="1"/>
    <col min="271" max="271" width="2" style="2" customWidth="1"/>
    <col min="272" max="272" width="5.42578125" style="2" customWidth="1"/>
    <col min="273" max="273" width="4.85546875" style="2" customWidth="1"/>
    <col min="274" max="274" width="1.85546875" style="2" customWidth="1"/>
    <col min="275" max="275" width="5.5703125" style="2" customWidth="1"/>
    <col min="276" max="276" width="4.7109375" style="2" customWidth="1"/>
    <col min="277" max="277" width="1.85546875" style="2" customWidth="1"/>
    <col min="278" max="278" width="5.7109375" style="2" customWidth="1"/>
    <col min="279" max="512" width="9.140625" style="2"/>
    <col min="513" max="513" width="18.7109375" style="2" customWidth="1"/>
    <col min="514" max="514" width="6.5703125" style="2" customWidth="1"/>
    <col min="515" max="515" width="7.7109375" style="2" customWidth="1"/>
    <col min="516" max="517" width="6.5703125" style="2" customWidth="1"/>
    <col min="518" max="518" width="7.140625" style="2" customWidth="1"/>
    <col min="519" max="519" width="7" style="2" customWidth="1"/>
    <col min="520" max="520" width="4.85546875" style="2" customWidth="1"/>
    <col min="521" max="521" width="5" style="2" customWidth="1"/>
    <col min="522" max="522" width="5.85546875" style="2" customWidth="1"/>
    <col min="523" max="523" width="5.28515625" style="2" customWidth="1"/>
    <col min="524" max="524" width="6" style="2" customWidth="1"/>
    <col min="525" max="525" width="5.5703125" style="2" customWidth="1"/>
    <col min="526" max="526" width="5.140625" style="2" customWidth="1"/>
    <col min="527" max="527" width="2" style="2" customWidth="1"/>
    <col min="528" max="528" width="5.42578125" style="2" customWidth="1"/>
    <col min="529" max="529" width="4.85546875" style="2" customWidth="1"/>
    <col min="530" max="530" width="1.85546875" style="2" customWidth="1"/>
    <col min="531" max="531" width="5.5703125" style="2" customWidth="1"/>
    <col min="532" max="532" width="4.7109375" style="2" customWidth="1"/>
    <col min="533" max="533" width="1.85546875" style="2" customWidth="1"/>
    <col min="534" max="534" width="5.7109375" style="2" customWidth="1"/>
    <col min="535" max="768" width="9.140625" style="2"/>
    <col min="769" max="769" width="18.7109375" style="2" customWidth="1"/>
    <col min="770" max="770" width="6.5703125" style="2" customWidth="1"/>
    <col min="771" max="771" width="7.7109375" style="2" customWidth="1"/>
    <col min="772" max="773" width="6.5703125" style="2" customWidth="1"/>
    <col min="774" max="774" width="7.140625" style="2" customWidth="1"/>
    <col min="775" max="775" width="7" style="2" customWidth="1"/>
    <col min="776" max="776" width="4.85546875" style="2" customWidth="1"/>
    <col min="777" max="777" width="5" style="2" customWidth="1"/>
    <col min="778" max="778" width="5.85546875" style="2" customWidth="1"/>
    <col min="779" max="779" width="5.28515625" style="2" customWidth="1"/>
    <col min="780" max="780" width="6" style="2" customWidth="1"/>
    <col min="781" max="781" width="5.5703125" style="2" customWidth="1"/>
    <col min="782" max="782" width="5.140625" style="2" customWidth="1"/>
    <col min="783" max="783" width="2" style="2" customWidth="1"/>
    <col min="784" max="784" width="5.42578125" style="2" customWidth="1"/>
    <col min="785" max="785" width="4.85546875" style="2" customWidth="1"/>
    <col min="786" max="786" width="1.85546875" style="2" customWidth="1"/>
    <col min="787" max="787" width="5.5703125" style="2" customWidth="1"/>
    <col min="788" max="788" width="4.7109375" style="2" customWidth="1"/>
    <col min="789" max="789" width="1.85546875" style="2" customWidth="1"/>
    <col min="790" max="790" width="5.7109375" style="2" customWidth="1"/>
    <col min="791" max="1024" width="9.140625" style="2"/>
    <col min="1025" max="1025" width="18.7109375" style="2" customWidth="1"/>
    <col min="1026" max="1026" width="6.5703125" style="2" customWidth="1"/>
    <col min="1027" max="1027" width="7.7109375" style="2" customWidth="1"/>
    <col min="1028" max="1029" width="6.5703125" style="2" customWidth="1"/>
    <col min="1030" max="1030" width="7.140625" style="2" customWidth="1"/>
    <col min="1031" max="1031" width="7" style="2" customWidth="1"/>
    <col min="1032" max="1032" width="4.85546875" style="2" customWidth="1"/>
    <col min="1033" max="1033" width="5" style="2" customWidth="1"/>
    <col min="1034" max="1034" width="5.85546875" style="2" customWidth="1"/>
    <col min="1035" max="1035" width="5.28515625" style="2" customWidth="1"/>
    <col min="1036" max="1036" width="6" style="2" customWidth="1"/>
    <col min="1037" max="1037" width="5.5703125" style="2" customWidth="1"/>
    <col min="1038" max="1038" width="5.140625" style="2" customWidth="1"/>
    <col min="1039" max="1039" width="2" style="2" customWidth="1"/>
    <col min="1040" max="1040" width="5.42578125" style="2" customWidth="1"/>
    <col min="1041" max="1041" width="4.85546875" style="2" customWidth="1"/>
    <col min="1042" max="1042" width="1.85546875" style="2" customWidth="1"/>
    <col min="1043" max="1043" width="5.5703125" style="2" customWidth="1"/>
    <col min="1044" max="1044" width="4.7109375" style="2" customWidth="1"/>
    <col min="1045" max="1045" width="1.85546875" style="2" customWidth="1"/>
    <col min="1046" max="1046" width="5.7109375" style="2" customWidth="1"/>
    <col min="1047" max="1280" width="9.140625" style="2"/>
    <col min="1281" max="1281" width="18.7109375" style="2" customWidth="1"/>
    <col min="1282" max="1282" width="6.5703125" style="2" customWidth="1"/>
    <col min="1283" max="1283" width="7.7109375" style="2" customWidth="1"/>
    <col min="1284" max="1285" width="6.5703125" style="2" customWidth="1"/>
    <col min="1286" max="1286" width="7.140625" style="2" customWidth="1"/>
    <col min="1287" max="1287" width="7" style="2" customWidth="1"/>
    <col min="1288" max="1288" width="4.85546875" style="2" customWidth="1"/>
    <col min="1289" max="1289" width="5" style="2" customWidth="1"/>
    <col min="1290" max="1290" width="5.85546875" style="2" customWidth="1"/>
    <col min="1291" max="1291" width="5.28515625" style="2" customWidth="1"/>
    <col min="1292" max="1292" width="6" style="2" customWidth="1"/>
    <col min="1293" max="1293" width="5.5703125" style="2" customWidth="1"/>
    <col min="1294" max="1294" width="5.140625" style="2" customWidth="1"/>
    <col min="1295" max="1295" width="2" style="2" customWidth="1"/>
    <col min="1296" max="1296" width="5.42578125" style="2" customWidth="1"/>
    <col min="1297" max="1297" width="4.85546875" style="2" customWidth="1"/>
    <col min="1298" max="1298" width="1.85546875" style="2" customWidth="1"/>
    <col min="1299" max="1299" width="5.5703125" style="2" customWidth="1"/>
    <col min="1300" max="1300" width="4.7109375" style="2" customWidth="1"/>
    <col min="1301" max="1301" width="1.85546875" style="2" customWidth="1"/>
    <col min="1302" max="1302" width="5.7109375" style="2" customWidth="1"/>
    <col min="1303" max="1536" width="9.140625" style="2"/>
    <col min="1537" max="1537" width="18.7109375" style="2" customWidth="1"/>
    <col min="1538" max="1538" width="6.5703125" style="2" customWidth="1"/>
    <col min="1539" max="1539" width="7.7109375" style="2" customWidth="1"/>
    <col min="1540" max="1541" width="6.5703125" style="2" customWidth="1"/>
    <col min="1542" max="1542" width="7.140625" style="2" customWidth="1"/>
    <col min="1543" max="1543" width="7" style="2" customWidth="1"/>
    <col min="1544" max="1544" width="4.85546875" style="2" customWidth="1"/>
    <col min="1545" max="1545" width="5" style="2" customWidth="1"/>
    <col min="1546" max="1546" width="5.85546875" style="2" customWidth="1"/>
    <col min="1547" max="1547" width="5.28515625" style="2" customWidth="1"/>
    <col min="1548" max="1548" width="6" style="2" customWidth="1"/>
    <col min="1549" max="1549" width="5.5703125" style="2" customWidth="1"/>
    <col min="1550" max="1550" width="5.140625" style="2" customWidth="1"/>
    <col min="1551" max="1551" width="2" style="2" customWidth="1"/>
    <col min="1552" max="1552" width="5.42578125" style="2" customWidth="1"/>
    <col min="1553" max="1553" width="4.85546875" style="2" customWidth="1"/>
    <col min="1554" max="1554" width="1.85546875" style="2" customWidth="1"/>
    <col min="1555" max="1555" width="5.5703125" style="2" customWidth="1"/>
    <col min="1556" max="1556" width="4.7109375" style="2" customWidth="1"/>
    <col min="1557" max="1557" width="1.85546875" style="2" customWidth="1"/>
    <col min="1558" max="1558" width="5.7109375" style="2" customWidth="1"/>
    <col min="1559" max="1792" width="9.140625" style="2"/>
    <col min="1793" max="1793" width="18.7109375" style="2" customWidth="1"/>
    <col min="1794" max="1794" width="6.5703125" style="2" customWidth="1"/>
    <col min="1795" max="1795" width="7.7109375" style="2" customWidth="1"/>
    <col min="1796" max="1797" width="6.5703125" style="2" customWidth="1"/>
    <col min="1798" max="1798" width="7.140625" style="2" customWidth="1"/>
    <col min="1799" max="1799" width="7" style="2" customWidth="1"/>
    <col min="1800" max="1800" width="4.85546875" style="2" customWidth="1"/>
    <col min="1801" max="1801" width="5" style="2" customWidth="1"/>
    <col min="1802" max="1802" width="5.85546875" style="2" customWidth="1"/>
    <col min="1803" max="1803" width="5.28515625" style="2" customWidth="1"/>
    <col min="1804" max="1804" width="6" style="2" customWidth="1"/>
    <col min="1805" max="1805" width="5.5703125" style="2" customWidth="1"/>
    <col min="1806" max="1806" width="5.140625" style="2" customWidth="1"/>
    <col min="1807" max="1807" width="2" style="2" customWidth="1"/>
    <col min="1808" max="1808" width="5.42578125" style="2" customWidth="1"/>
    <col min="1809" max="1809" width="4.85546875" style="2" customWidth="1"/>
    <col min="1810" max="1810" width="1.85546875" style="2" customWidth="1"/>
    <col min="1811" max="1811" width="5.5703125" style="2" customWidth="1"/>
    <col min="1812" max="1812" width="4.7109375" style="2" customWidth="1"/>
    <col min="1813" max="1813" width="1.85546875" style="2" customWidth="1"/>
    <col min="1814" max="1814" width="5.7109375" style="2" customWidth="1"/>
    <col min="1815" max="2048" width="9.140625" style="2"/>
    <col min="2049" max="2049" width="18.7109375" style="2" customWidth="1"/>
    <col min="2050" max="2050" width="6.5703125" style="2" customWidth="1"/>
    <col min="2051" max="2051" width="7.7109375" style="2" customWidth="1"/>
    <col min="2052" max="2053" width="6.5703125" style="2" customWidth="1"/>
    <col min="2054" max="2054" width="7.140625" style="2" customWidth="1"/>
    <col min="2055" max="2055" width="7" style="2" customWidth="1"/>
    <col min="2056" max="2056" width="4.85546875" style="2" customWidth="1"/>
    <col min="2057" max="2057" width="5" style="2" customWidth="1"/>
    <col min="2058" max="2058" width="5.85546875" style="2" customWidth="1"/>
    <col min="2059" max="2059" width="5.28515625" style="2" customWidth="1"/>
    <col min="2060" max="2060" width="6" style="2" customWidth="1"/>
    <col min="2061" max="2061" width="5.5703125" style="2" customWidth="1"/>
    <col min="2062" max="2062" width="5.140625" style="2" customWidth="1"/>
    <col min="2063" max="2063" width="2" style="2" customWidth="1"/>
    <col min="2064" max="2064" width="5.42578125" style="2" customWidth="1"/>
    <col min="2065" max="2065" width="4.85546875" style="2" customWidth="1"/>
    <col min="2066" max="2066" width="1.85546875" style="2" customWidth="1"/>
    <col min="2067" max="2067" width="5.5703125" style="2" customWidth="1"/>
    <col min="2068" max="2068" width="4.7109375" style="2" customWidth="1"/>
    <col min="2069" max="2069" width="1.85546875" style="2" customWidth="1"/>
    <col min="2070" max="2070" width="5.7109375" style="2" customWidth="1"/>
    <col min="2071" max="2304" width="9.140625" style="2"/>
    <col min="2305" max="2305" width="18.7109375" style="2" customWidth="1"/>
    <col min="2306" max="2306" width="6.5703125" style="2" customWidth="1"/>
    <col min="2307" max="2307" width="7.7109375" style="2" customWidth="1"/>
    <col min="2308" max="2309" width="6.5703125" style="2" customWidth="1"/>
    <col min="2310" max="2310" width="7.140625" style="2" customWidth="1"/>
    <col min="2311" max="2311" width="7" style="2" customWidth="1"/>
    <col min="2312" max="2312" width="4.85546875" style="2" customWidth="1"/>
    <col min="2313" max="2313" width="5" style="2" customWidth="1"/>
    <col min="2314" max="2314" width="5.85546875" style="2" customWidth="1"/>
    <col min="2315" max="2315" width="5.28515625" style="2" customWidth="1"/>
    <col min="2316" max="2316" width="6" style="2" customWidth="1"/>
    <col min="2317" max="2317" width="5.5703125" style="2" customWidth="1"/>
    <col min="2318" max="2318" width="5.140625" style="2" customWidth="1"/>
    <col min="2319" max="2319" width="2" style="2" customWidth="1"/>
    <col min="2320" max="2320" width="5.42578125" style="2" customWidth="1"/>
    <col min="2321" max="2321" width="4.85546875" style="2" customWidth="1"/>
    <col min="2322" max="2322" width="1.85546875" style="2" customWidth="1"/>
    <col min="2323" max="2323" width="5.5703125" style="2" customWidth="1"/>
    <col min="2324" max="2324" width="4.7109375" style="2" customWidth="1"/>
    <col min="2325" max="2325" width="1.85546875" style="2" customWidth="1"/>
    <col min="2326" max="2326" width="5.7109375" style="2" customWidth="1"/>
    <col min="2327" max="2560" width="9.140625" style="2"/>
    <col min="2561" max="2561" width="18.7109375" style="2" customWidth="1"/>
    <col min="2562" max="2562" width="6.5703125" style="2" customWidth="1"/>
    <col min="2563" max="2563" width="7.7109375" style="2" customWidth="1"/>
    <col min="2564" max="2565" width="6.5703125" style="2" customWidth="1"/>
    <col min="2566" max="2566" width="7.140625" style="2" customWidth="1"/>
    <col min="2567" max="2567" width="7" style="2" customWidth="1"/>
    <col min="2568" max="2568" width="4.85546875" style="2" customWidth="1"/>
    <col min="2569" max="2569" width="5" style="2" customWidth="1"/>
    <col min="2570" max="2570" width="5.85546875" style="2" customWidth="1"/>
    <col min="2571" max="2571" width="5.28515625" style="2" customWidth="1"/>
    <col min="2572" max="2572" width="6" style="2" customWidth="1"/>
    <col min="2573" max="2573" width="5.5703125" style="2" customWidth="1"/>
    <col min="2574" max="2574" width="5.140625" style="2" customWidth="1"/>
    <col min="2575" max="2575" width="2" style="2" customWidth="1"/>
    <col min="2576" max="2576" width="5.42578125" style="2" customWidth="1"/>
    <col min="2577" max="2577" width="4.85546875" style="2" customWidth="1"/>
    <col min="2578" max="2578" width="1.85546875" style="2" customWidth="1"/>
    <col min="2579" max="2579" width="5.5703125" style="2" customWidth="1"/>
    <col min="2580" max="2580" width="4.7109375" style="2" customWidth="1"/>
    <col min="2581" max="2581" width="1.85546875" style="2" customWidth="1"/>
    <col min="2582" max="2582" width="5.7109375" style="2" customWidth="1"/>
    <col min="2583" max="2816" width="9.140625" style="2"/>
    <col min="2817" max="2817" width="18.7109375" style="2" customWidth="1"/>
    <col min="2818" max="2818" width="6.5703125" style="2" customWidth="1"/>
    <col min="2819" max="2819" width="7.7109375" style="2" customWidth="1"/>
    <col min="2820" max="2821" width="6.5703125" style="2" customWidth="1"/>
    <col min="2822" max="2822" width="7.140625" style="2" customWidth="1"/>
    <col min="2823" max="2823" width="7" style="2" customWidth="1"/>
    <col min="2824" max="2824" width="4.85546875" style="2" customWidth="1"/>
    <col min="2825" max="2825" width="5" style="2" customWidth="1"/>
    <col min="2826" max="2826" width="5.85546875" style="2" customWidth="1"/>
    <col min="2827" max="2827" width="5.28515625" style="2" customWidth="1"/>
    <col min="2828" max="2828" width="6" style="2" customWidth="1"/>
    <col min="2829" max="2829" width="5.5703125" style="2" customWidth="1"/>
    <col min="2830" max="2830" width="5.140625" style="2" customWidth="1"/>
    <col min="2831" max="2831" width="2" style="2" customWidth="1"/>
    <col min="2832" max="2832" width="5.42578125" style="2" customWidth="1"/>
    <col min="2833" max="2833" width="4.85546875" style="2" customWidth="1"/>
    <col min="2834" max="2834" width="1.85546875" style="2" customWidth="1"/>
    <col min="2835" max="2835" width="5.5703125" style="2" customWidth="1"/>
    <col min="2836" max="2836" width="4.7109375" style="2" customWidth="1"/>
    <col min="2837" max="2837" width="1.85546875" style="2" customWidth="1"/>
    <col min="2838" max="2838" width="5.7109375" style="2" customWidth="1"/>
    <col min="2839" max="3072" width="9.140625" style="2"/>
    <col min="3073" max="3073" width="18.7109375" style="2" customWidth="1"/>
    <col min="3074" max="3074" width="6.5703125" style="2" customWidth="1"/>
    <col min="3075" max="3075" width="7.7109375" style="2" customWidth="1"/>
    <col min="3076" max="3077" width="6.5703125" style="2" customWidth="1"/>
    <col min="3078" max="3078" width="7.140625" style="2" customWidth="1"/>
    <col min="3079" max="3079" width="7" style="2" customWidth="1"/>
    <col min="3080" max="3080" width="4.85546875" style="2" customWidth="1"/>
    <col min="3081" max="3081" width="5" style="2" customWidth="1"/>
    <col min="3082" max="3082" width="5.85546875" style="2" customWidth="1"/>
    <col min="3083" max="3083" width="5.28515625" style="2" customWidth="1"/>
    <col min="3084" max="3084" width="6" style="2" customWidth="1"/>
    <col min="3085" max="3085" width="5.5703125" style="2" customWidth="1"/>
    <col min="3086" max="3086" width="5.140625" style="2" customWidth="1"/>
    <col min="3087" max="3087" width="2" style="2" customWidth="1"/>
    <col min="3088" max="3088" width="5.42578125" style="2" customWidth="1"/>
    <col min="3089" max="3089" width="4.85546875" style="2" customWidth="1"/>
    <col min="3090" max="3090" width="1.85546875" style="2" customWidth="1"/>
    <col min="3091" max="3091" width="5.5703125" style="2" customWidth="1"/>
    <col min="3092" max="3092" width="4.7109375" style="2" customWidth="1"/>
    <col min="3093" max="3093" width="1.85546875" style="2" customWidth="1"/>
    <col min="3094" max="3094" width="5.7109375" style="2" customWidth="1"/>
    <col min="3095" max="3328" width="9.140625" style="2"/>
    <col min="3329" max="3329" width="18.7109375" style="2" customWidth="1"/>
    <col min="3330" max="3330" width="6.5703125" style="2" customWidth="1"/>
    <col min="3331" max="3331" width="7.7109375" style="2" customWidth="1"/>
    <col min="3332" max="3333" width="6.5703125" style="2" customWidth="1"/>
    <col min="3334" max="3334" width="7.140625" style="2" customWidth="1"/>
    <col min="3335" max="3335" width="7" style="2" customWidth="1"/>
    <col min="3336" max="3336" width="4.85546875" style="2" customWidth="1"/>
    <col min="3337" max="3337" width="5" style="2" customWidth="1"/>
    <col min="3338" max="3338" width="5.85546875" style="2" customWidth="1"/>
    <col min="3339" max="3339" width="5.28515625" style="2" customWidth="1"/>
    <col min="3340" max="3340" width="6" style="2" customWidth="1"/>
    <col min="3341" max="3341" width="5.5703125" style="2" customWidth="1"/>
    <col min="3342" max="3342" width="5.140625" style="2" customWidth="1"/>
    <col min="3343" max="3343" width="2" style="2" customWidth="1"/>
    <col min="3344" max="3344" width="5.42578125" style="2" customWidth="1"/>
    <col min="3345" max="3345" width="4.85546875" style="2" customWidth="1"/>
    <col min="3346" max="3346" width="1.85546875" style="2" customWidth="1"/>
    <col min="3347" max="3347" width="5.5703125" style="2" customWidth="1"/>
    <col min="3348" max="3348" width="4.7109375" style="2" customWidth="1"/>
    <col min="3349" max="3349" width="1.85546875" style="2" customWidth="1"/>
    <col min="3350" max="3350" width="5.7109375" style="2" customWidth="1"/>
    <col min="3351" max="3584" width="9.140625" style="2"/>
    <col min="3585" max="3585" width="18.7109375" style="2" customWidth="1"/>
    <col min="3586" max="3586" width="6.5703125" style="2" customWidth="1"/>
    <col min="3587" max="3587" width="7.7109375" style="2" customWidth="1"/>
    <col min="3588" max="3589" width="6.5703125" style="2" customWidth="1"/>
    <col min="3590" max="3590" width="7.140625" style="2" customWidth="1"/>
    <col min="3591" max="3591" width="7" style="2" customWidth="1"/>
    <col min="3592" max="3592" width="4.85546875" style="2" customWidth="1"/>
    <col min="3593" max="3593" width="5" style="2" customWidth="1"/>
    <col min="3594" max="3594" width="5.85546875" style="2" customWidth="1"/>
    <col min="3595" max="3595" width="5.28515625" style="2" customWidth="1"/>
    <col min="3596" max="3596" width="6" style="2" customWidth="1"/>
    <col min="3597" max="3597" width="5.5703125" style="2" customWidth="1"/>
    <col min="3598" max="3598" width="5.140625" style="2" customWidth="1"/>
    <col min="3599" max="3599" width="2" style="2" customWidth="1"/>
    <col min="3600" max="3600" width="5.42578125" style="2" customWidth="1"/>
    <col min="3601" max="3601" width="4.85546875" style="2" customWidth="1"/>
    <col min="3602" max="3602" width="1.85546875" style="2" customWidth="1"/>
    <col min="3603" max="3603" width="5.5703125" style="2" customWidth="1"/>
    <col min="3604" max="3604" width="4.7109375" style="2" customWidth="1"/>
    <col min="3605" max="3605" width="1.85546875" style="2" customWidth="1"/>
    <col min="3606" max="3606" width="5.7109375" style="2" customWidth="1"/>
    <col min="3607" max="3840" width="9.140625" style="2"/>
    <col min="3841" max="3841" width="18.7109375" style="2" customWidth="1"/>
    <col min="3842" max="3842" width="6.5703125" style="2" customWidth="1"/>
    <col min="3843" max="3843" width="7.7109375" style="2" customWidth="1"/>
    <col min="3844" max="3845" width="6.5703125" style="2" customWidth="1"/>
    <col min="3846" max="3846" width="7.140625" style="2" customWidth="1"/>
    <col min="3847" max="3847" width="7" style="2" customWidth="1"/>
    <col min="3848" max="3848" width="4.85546875" style="2" customWidth="1"/>
    <col min="3849" max="3849" width="5" style="2" customWidth="1"/>
    <col min="3850" max="3850" width="5.85546875" style="2" customWidth="1"/>
    <col min="3851" max="3851" width="5.28515625" style="2" customWidth="1"/>
    <col min="3852" max="3852" width="6" style="2" customWidth="1"/>
    <col min="3853" max="3853" width="5.5703125" style="2" customWidth="1"/>
    <col min="3854" max="3854" width="5.140625" style="2" customWidth="1"/>
    <col min="3855" max="3855" width="2" style="2" customWidth="1"/>
    <col min="3856" max="3856" width="5.42578125" style="2" customWidth="1"/>
    <col min="3857" max="3857" width="4.85546875" style="2" customWidth="1"/>
    <col min="3858" max="3858" width="1.85546875" style="2" customWidth="1"/>
    <col min="3859" max="3859" width="5.5703125" style="2" customWidth="1"/>
    <col min="3860" max="3860" width="4.7109375" style="2" customWidth="1"/>
    <col min="3861" max="3861" width="1.85546875" style="2" customWidth="1"/>
    <col min="3862" max="3862" width="5.7109375" style="2" customWidth="1"/>
    <col min="3863" max="4096" width="9.140625" style="2"/>
    <col min="4097" max="4097" width="18.7109375" style="2" customWidth="1"/>
    <col min="4098" max="4098" width="6.5703125" style="2" customWidth="1"/>
    <col min="4099" max="4099" width="7.7109375" style="2" customWidth="1"/>
    <col min="4100" max="4101" width="6.5703125" style="2" customWidth="1"/>
    <col min="4102" max="4102" width="7.140625" style="2" customWidth="1"/>
    <col min="4103" max="4103" width="7" style="2" customWidth="1"/>
    <col min="4104" max="4104" width="4.85546875" style="2" customWidth="1"/>
    <col min="4105" max="4105" width="5" style="2" customWidth="1"/>
    <col min="4106" max="4106" width="5.85546875" style="2" customWidth="1"/>
    <col min="4107" max="4107" width="5.28515625" style="2" customWidth="1"/>
    <col min="4108" max="4108" width="6" style="2" customWidth="1"/>
    <col min="4109" max="4109" width="5.5703125" style="2" customWidth="1"/>
    <col min="4110" max="4110" width="5.140625" style="2" customWidth="1"/>
    <col min="4111" max="4111" width="2" style="2" customWidth="1"/>
    <col min="4112" max="4112" width="5.42578125" style="2" customWidth="1"/>
    <col min="4113" max="4113" width="4.85546875" style="2" customWidth="1"/>
    <col min="4114" max="4114" width="1.85546875" style="2" customWidth="1"/>
    <col min="4115" max="4115" width="5.5703125" style="2" customWidth="1"/>
    <col min="4116" max="4116" width="4.7109375" style="2" customWidth="1"/>
    <col min="4117" max="4117" width="1.85546875" style="2" customWidth="1"/>
    <col min="4118" max="4118" width="5.7109375" style="2" customWidth="1"/>
    <col min="4119" max="4352" width="9.140625" style="2"/>
    <col min="4353" max="4353" width="18.7109375" style="2" customWidth="1"/>
    <col min="4354" max="4354" width="6.5703125" style="2" customWidth="1"/>
    <col min="4355" max="4355" width="7.7109375" style="2" customWidth="1"/>
    <col min="4356" max="4357" width="6.5703125" style="2" customWidth="1"/>
    <col min="4358" max="4358" width="7.140625" style="2" customWidth="1"/>
    <col min="4359" max="4359" width="7" style="2" customWidth="1"/>
    <col min="4360" max="4360" width="4.85546875" style="2" customWidth="1"/>
    <col min="4361" max="4361" width="5" style="2" customWidth="1"/>
    <col min="4362" max="4362" width="5.85546875" style="2" customWidth="1"/>
    <col min="4363" max="4363" width="5.28515625" style="2" customWidth="1"/>
    <col min="4364" max="4364" width="6" style="2" customWidth="1"/>
    <col min="4365" max="4365" width="5.5703125" style="2" customWidth="1"/>
    <col min="4366" max="4366" width="5.140625" style="2" customWidth="1"/>
    <col min="4367" max="4367" width="2" style="2" customWidth="1"/>
    <col min="4368" max="4368" width="5.42578125" style="2" customWidth="1"/>
    <col min="4369" max="4369" width="4.85546875" style="2" customWidth="1"/>
    <col min="4370" max="4370" width="1.85546875" style="2" customWidth="1"/>
    <col min="4371" max="4371" width="5.5703125" style="2" customWidth="1"/>
    <col min="4372" max="4372" width="4.7109375" style="2" customWidth="1"/>
    <col min="4373" max="4373" width="1.85546875" style="2" customWidth="1"/>
    <col min="4374" max="4374" width="5.7109375" style="2" customWidth="1"/>
    <col min="4375" max="4608" width="9.140625" style="2"/>
    <col min="4609" max="4609" width="18.7109375" style="2" customWidth="1"/>
    <col min="4610" max="4610" width="6.5703125" style="2" customWidth="1"/>
    <col min="4611" max="4611" width="7.7109375" style="2" customWidth="1"/>
    <col min="4612" max="4613" width="6.5703125" style="2" customWidth="1"/>
    <col min="4614" max="4614" width="7.140625" style="2" customWidth="1"/>
    <col min="4615" max="4615" width="7" style="2" customWidth="1"/>
    <col min="4616" max="4616" width="4.85546875" style="2" customWidth="1"/>
    <col min="4617" max="4617" width="5" style="2" customWidth="1"/>
    <col min="4618" max="4618" width="5.85546875" style="2" customWidth="1"/>
    <col min="4619" max="4619" width="5.28515625" style="2" customWidth="1"/>
    <col min="4620" max="4620" width="6" style="2" customWidth="1"/>
    <col min="4621" max="4621" width="5.5703125" style="2" customWidth="1"/>
    <col min="4622" max="4622" width="5.140625" style="2" customWidth="1"/>
    <col min="4623" max="4623" width="2" style="2" customWidth="1"/>
    <col min="4624" max="4624" width="5.42578125" style="2" customWidth="1"/>
    <col min="4625" max="4625" width="4.85546875" style="2" customWidth="1"/>
    <col min="4626" max="4626" width="1.85546875" style="2" customWidth="1"/>
    <col min="4627" max="4627" width="5.5703125" style="2" customWidth="1"/>
    <col min="4628" max="4628" width="4.7109375" style="2" customWidth="1"/>
    <col min="4629" max="4629" width="1.85546875" style="2" customWidth="1"/>
    <col min="4630" max="4630" width="5.7109375" style="2" customWidth="1"/>
    <col min="4631" max="4864" width="9.140625" style="2"/>
    <col min="4865" max="4865" width="18.7109375" style="2" customWidth="1"/>
    <col min="4866" max="4866" width="6.5703125" style="2" customWidth="1"/>
    <col min="4867" max="4867" width="7.7109375" style="2" customWidth="1"/>
    <col min="4868" max="4869" width="6.5703125" style="2" customWidth="1"/>
    <col min="4870" max="4870" width="7.140625" style="2" customWidth="1"/>
    <col min="4871" max="4871" width="7" style="2" customWidth="1"/>
    <col min="4872" max="4872" width="4.85546875" style="2" customWidth="1"/>
    <col min="4873" max="4873" width="5" style="2" customWidth="1"/>
    <col min="4874" max="4874" width="5.85546875" style="2" customWidth="1"/>
    <col min="4875" max="4875" width="5.28515625" style="2" customWidth="1"/>
    <col min="4876" max="4876" width="6" style="2" customWidth="1"/>
    <col min="4877" max="4877" width="5.5703125" style="2" customWidth="1"/>
    <col min="4878" max="4878" width="5.140625" style="2" customWidth="1"/>
    <col min="4879" max="4879" width="2" style="2" customWidth="1"/>
    <col min="4880" max="4880" width="5.42578125" style="2" customWidth="1"/>
    <col min="4881" max="4881" width="4.85546875" style="2" customWidth="1"/>
    <col min="4882" max="4882" width="1.85546875" style="2" customWidth="1"/>
    <col min="4883" max="4883" width="5.5703125" style="2" customWidth="1"/>
    <col min="4884" max="4884" width="4.7109375" style="2" customWidth="1"/>
    <col min="4885" max="4885" width="1.85546875" style="2" customWidth="1"/>
    <col min="4886" max="4886" width="5.7109375" style="2" customWidth="1"/>
    <col min="4887" max="5120" width="9.140625" style="2"/>
    <col min="5121" max="5121" width="18.7109375" style="2" customWidth="1"/>
    <col min="5122" max="5122" width="6.5703125" style="2" customWidth="1"/>
    <col min="5123" max="5123" width="7.7109375" style="2" customWidth="1"/>
    <col min="5124" max="5125" width="6.5703125" style="2" customWidth="1"/>
    <col min="5126" max="5126" width="7.140625" style="2" customWidth="1"/>
    <col min="5127" max="5127" width="7" style="2" customWidth="1"/>
    <col min="5128" max="5128" width="4.85546875" style="2" customWidth="1"/>
    <col min="5129" max="5129" width="5" style="2" customWidth="1"/>
    <col min="5130" max="5130" width="5.85546875" style="2" customWidth="1"/>
    <col min="5131" max="5131" width="5.28515625" style="2" customWidth="1"/>
    <col min="5132" max="5132" width="6" style="2" customWidth="1"/>
    <col min="5133" max="5133" width="5.5703125" style="2" customWidth="1"/>
    <col min="5134" max="5134" width="5.140625" style="2" customWidth="1"/>
    <col min="5135" max="5135" width="2" style="2" customWidth="1"/>
    <col min="5136" max="5136" width="5.42578125" style="2" customWidth="1"/>
    <col min="5137" max="5137" width="4.85546875" style="2" customWidth="1"/>
    <col min="5138" max="5138" width="1.85546875" style="2" customWidth="1"/>
    <col min="5139" max="5139" width="5.5703125" style="2" customWidth="1"/>
    <col min="5140" max="5140" width="4.7109375" style="2" customWidth="1"/>
    <col min="5141" max="5141" width="1.85546875" style="2" customWidth="1"/>
    <col min="5142" max="5142" width="5.7109375" style="2" customWidth="1"/>
    <col min="5143" max="5376" width="9.140625" style="2"/>
    <col min="5377" max="5377" width="18.7109375" style="2" customWidth="1"/>
    <col min="5378" max="5378" width="6.5703125" style="2" customWidth="1"/>
    <col min="5379" max="5379" width="7.7109375" style="2" customWidth="1"/>
    <col min="5380" max="5381" width="6.5703125" style="2" customWidth="1"/>
    <col min="5382" max="5382" width="7.140625" style="2" customWidth="1"/>
    <col min="5383" max="5383" width="7" style="2" customWidth="1"/>
    <col min="5384" max="5384" width="4.85546875" style="2" customWidth="1"/>
    <col min="5385" max="5385" width="5" style="2" customWidth="1"/>
    <col min="5386" max="5386" width="5.85546875" style="2" customWidth="1"/>
    <col min="5387" max="5387" width="5.28515625" style="2" customWidth="1"/>
    <col min="5388" max="5388" width="6" style="2" customWidth="1"/>
    <col min="5389" max="5389" width="5.5703125" style="2" customWidth="1"/>
    <col min="5390" max="5390" width="5.140625" style="2" customWidth="1"/>
    <col min="5391" max="5391" width="2" style="2" customWidth="1"/>
    <col min="5392" max="5392" width="5.42578125" style="2" customWidth="1"/>
    <col min="5393" max="5393" width="4.85546875" style="2" customWidth="1"/>
    <col min="5394" max="5394" width="1.85546875" style="2" customWidth="1"/>
    <col min="5395" max="5395" width="5.5703125" style="2" customWidth="1"/>
    <col min="5396" max="5396" width="4.7109375" style="2" customWidth="1"/>
    <col min="5397" max="5397" width="1.85546875" style="2" customWidth="1"/>
    <col min="5398" max="5398" width="5.7109375" style="2" customWidth="1"/>
    <col min="5399" max="5632" width="9.140625" style="2"/>
    <col min="5633" max="5633" width="18.7109375" style="2" customWidth="1"/>
    <col min="5634" max="5634" width="6.5703125" style="2" customWidth="1"/>
    <col min="5635" max="5635" width="7.7109375" style="2" customWidth="1"/>
    <col min="5636" max="5637" width="6.5703125" style="2" customWidth="1"/>
    <col min="5638" max="5638" width="7.140625" style="2" customWidth="1"/>
    <col min="5639" max="5639" width="7" style="2" customWidth="1"/>
    <col min="5640" max="5640" width="4.85546875" style="2" customWidth="1"/>
    <col min="5641" max="5641" width="5" style="2" customWidth="1"/>
    <col min="5642" max="5642" width="5.85546875" style="2" customWidth="1"/>
    <col min="5643" max="5643" width="5.28515625" style="2" customWidth="1"/>
    <col min="5644" max="5644" width="6" style="2" customWidth="1"/>
    <col min="5645" max="5645" width="5.5703125" style="2" customWidth="1"/>
    <col min="5646" max="5646" width="5.140625" style="2" customWidth="1"/>
    <col min="5647" max="5647" width="2" style="2" customWidth="1"/>
    <col min="5648" max="5648" width="5.42578125" style="2" customWidth="1"/>
    <col min="5649" max="5649" width="4.85546875" style="2" customWidth="1"/>
    <col min="5650" max="5650" width="1.85546875" style="2" customWidth="1"/>
    <col min="5651" max="5651" width="5.5703125" style="2" customWidth="1"/>
    <col min="5652" max="5652" width="4.7109375" style="2" customWidth="1"/>
    <col min="5653" max="5653" width="1.85546875" style="2" customWidth="1"/>
    <col min="5654" max="5654" width="5.7109375" style="2" customWidth="1"/>
    <col min="5655" max="5888" width="9.140625" style="2"/>
    <col min="5889" max="5889" width="18.7109375" style="2" customWidth="1"/>
    <col min="5890" max="5890" width="6.5703125" style="2" customWidth="1"/>
    <col min="5891" max="5891" width="7.7109375" style="2" customWidth="1"/>
    <col min="5892" max="5893" width="6.5703125" style="2" customWidth="1"/>
    <col min="5894" max="5894" width="7.140625" style="2" customWidth="1"/>
    <col min="5895" max="5895" width="7" style="2" customWidth="1"/>
    <col min="5896" max="5896" width="4.85546875" style="2" customWidth="1"/>
    <col min="5897" max="5897" width="5" style="2" customWidth="1"/>
    <col min="5898" max="5898" width="5.85546875" style="2" customWidth="1"/>
    <col min="5899" max="5899" width="5.28515625" style="2" customWidth="1"/>
    <col min="5900" max="5900" width="6" style="2" customWidth="1"/>
    <col min="5901" max="5901" width="5.5703125" style="2" customWidth="1"/>
    <col min="5902" max="5902" width="5.140625" style="2" customWidth="1"/>
    <col min="5903" max="5903" width="2" style="2" customWidth="1"/>
    <col min="5904" max="5904" width="5.42578125" style="2" customWidth="1"/>
    <col min="5905" max="5905" width="4.85546875" style="2" customWidth="1"/>
    <col min="5906" max="5906" width="1.85546875" style="2" customWidth="1"/>
    <col min="5907" max="5907" width="5.5703125" style="2" customWidth="1"/>
    <col min="5908" max="5908" width="4.7109375" style="2" customWidth="1"/>
    <col min="5909" max="5909" width="1.85546875" style="2" customWidth="1"/>
    <col min="5910" max="5910" width="5.7109375" style="2" customWidth="1"/>
    <col min="5911" max="6144" width="9.140625" style="2"/>
    <col min="6145" max="6145" width="18.7109375" style="2" customWidth="1"/>
    <col min="6146" max="6146" width="6.5703125" style="2" customWidth="1"/>
    <col min="6147" max="6147" width="7.7109375" style="2" customWidth="1"/>
    <col min="6148" max="6149" width="6.5703125" style="2" customWidth="1"/>
    <col min="6150" max="6150" width="7.140625" style="2" customWidth="1"/>
    <col min="6151" max="6151" width="7" style="2" customWidth="1"/>
    <col min="6152" max="6152" width="4.85546875" style="2" customWidth="1"/>
    <col min="6153" max="6153" width="5" style="2" customWidth="1"/>
    <col min="6154" max="6154" width="5.85546875" style="2" customWidth="1"/>
    <col min="6155" max="6155" width="5.28515625" style="2" customWidth="1"/>
    <col min="6156" max="6156" width="6" style="2" customWidth="1"/>
    <col min="6157" max="6157" width="5.5703125" style="2" customWidth="1"/>
    <col min="6158" max="6158" width="5.140625" style="2" customWidth="1"/>
    <col min="6159" max="6159" width="2" style="2" customWidth="1"/>
    <col min="6160" max="6160" width="5.42578125" style="2" customWidth="1"/>
    <col min="6161" max="6161" width="4.85546875" style="2" customWidth="1"/>
    <col min="6162" max="6162" width="1.85546875" style="2" customWidth="1"/>
    <col min="6163" max="6163" width="5.5703125" style="2" customWidth="1"/>
    <col min="6164" max="6164" width="4.7109375" style="2" customWidth="1"/>
    <col min="6165" max="6165" width="1.85546875" style="2" customWidth="1"/>
    <col min="6166" max="6166" width="5.7109375" style="2" customWidth="1"/>
    <col min="6167" max="6400" width="9.140625" style="2"/>
    <col min="6401" max="6401" width="18.7109375" style="2" customWidth="1"/>
    <col min="6402" max="6402" width="6.5703125" style="2" customWidth="1"/>
    <col min="6403" max="6403" width="7.7109375" style="2" customWidth="1"/>
    <col min="6404" max="6405" width="6.5703125" style="2" customWidth="1"/>
    <col min="6406" max="6406" width="7.140625" style="2" customWidth="1"/>
    <col min="6407" max="6407" width="7" style="2" customWidth="1"/>
    <col min="6408" max="6408" width="4.85546875" style="2" customWidth="1"/>
    <col min="6409" max="6409" width="5" style="2" customWidth="1"/>
    <col min="6410" max="6410" width="5.85546875" style="2" customWidth="1"/>
    <col min="6411" max="6411" width="5.28515625" style="2" customWidth="1"/>
    <col min="6412" max="6412" width="6" style="2" customWidth="1"/>
    <col min="6413" max="6413" width="5.5703125" style="2" customWidth="1"/>
    <col min="6414" max="6414" width="5.140625" style="2" customWidth="1"/>
    <col min="6415" max="6415" width="2" style="2" customWidth="1"/>
    <col min="6416" max="6416" width="5.42578125" style="2" customWidth="1"/>
    <col min="6417" max="6417" width="4.85546875" style="2" customWidth="1"/>
    <col min="6418" max="6418" width="1.85546875" style="2" customWidth="1"/>
    <col min="6419" max="6419" width="5.5703125" style="2" customWidth="1"/>
    <col min="6420" max="6420" width="4.7109375" style="2" customWidth="1"/>
    <col min="6421" max="6421" width="1.85546875" style="2" customWidth="1"/>
    <col min="6422" max="6422" width="5.7109375" style="2" customWidth="1"/>
    <col min="6423" max="6656" width="9.140625" style="2"/>
    <col min="6657" max="6657" width="18.7109375" style="2" customWidth="1"/>
    <col min="6658" max="6658" width="6.5703125" style="2" customWidth="1"/>
    <col min="6659" max="6659" width="7.7109375" style="2" customWidth="1"/>
    <col min="6660" max="6661" width="6.5703125" style="2" customWidth="1"/>
    <col min="6662" max="6662" width="7.140625" style="2" customWidth="1"/>
    <col min="6663" max="6663" width="7" style="2" customWidth="1"/>
    <col min="6664" max="6664" width="4.85546875" style="2" customWidth="1"/>
    <col min="6665" max="6665" width="5" style="2" customWidth="1"/>
    <col min="6666" max="6666" width="5.85546875" style="2" customWidth="1"/>
    <col min="6667" max="6667" width="5.28515625" style="2" customWidth="1"/>
    <col min="6668" max="6668" width="6" style="2" customWidth="1"/>
    <col min="6669" max="6669" width="5.5703125" style="2" customWidth="1"/>
    <col min="6670" max="6670" width="5.140625" style="2" customWidth="1"/>
    <col min="6671" max="6671" width="2" style="2" customWidth="1"/>
    <col min="6672" max="6672" width="5.42578125" style="2" customWidth="1"/>
    <col min="6673" max="6673" width="4.85546875" style="2" customWidth="1"/>
    <col min="6674" max="6674" width="1.85546875" style="2" customWidth="1"/>
    <col min="6675" max="6675" width="5.5703125" style="2" customWidth="1"/>
    <col min="6676" max="6676" width="4.7109375" style="2" customWidth="1"/>
    <col min="6677" max="6677" width="1.85546875" style="2" customWidth="1"/>
    <col min="6678" max="6678" width="5.7109375" style="2" customWidth="1"/>
    <col min="6679" max="6912" width="9.140625" style="2"/>
    <col min="6913" max="6913" width="18.7109375" style="2" customWidth="1"/>
    <col min="6914" max="6914" width="6.5703125" style="2" customWidth="1"/>
    <col min="6915" max="6915" width="7.7109375" style="2" customWidth="1"/>
    <col min="6916" max="6917" width="6.5703125" style="2" customWidth="1"/>
    <col min="6918" max="6918" width="7.140625" style="2" customWidth="1"/>
    <col min="6919" max="6919" width="7" style="2" customWidth="1"/>
    <col min="6920" max="6920" width="4.85546875" style="2" customWidth="1"/>
    <col min="6921" max="6921" width="5" style="2" customWidth="1"/>
    <col min="6922" max="6922" width="5.85546875" style="2" customWidth="1"/>
    <col min="6923" max="6923" width="5.28515625" style="2" customWidth="1"/>
    <col min="6924" max="6924" width="6" style="2" customWidth="1"/>
    <col min="6925" max="6925" width="5.5703125" style="2" customWidth="1"/>
    <col min="6926" max="6926" width="5.140625" style="2" customWidth="1"/>
    <col min="6927" max="6927" width="2" style="2" customWidth="1"/>
    <col min="6928" max="6928" width="5.42578125" style="2" customWidth="1"/>
    <col min="6929" max="6929" width="4.85546875" style="2" customWidth="1"/>
    <col min="6930" max="6930" width="1.85546875" style="2" customWidth="1"/>
    <col min="6931" max="6931" width="5.5703125" style="2" customWidth="1"/>
    <col min="6932" max="6932" width="4.7109375" style="2" customWidth="1"/>
    <col min="6933" max="6933" width="1.85546875" style="2" customWidth="1"/>
    <col min="6934" max="6934" width="5.7109375" style="2" customWidth="1"/>
    <col min="6935" max="7168" width="9.140625" style="2"/>
    <col min="7169" max="7169" width="18.7109375" style="2" customWidth="1"/>
    <col min="7170" max="7170" width="6.5703125" style="2" customWidth="1"/>
    <col min="7171" max="7171" width="7.7109375" style="2" customWidth="1"/>
    <col min="7172" max="7173" width="6.5703125" style="2" customWidth="1"/>
    <col min="7174" max="7174" width="7.140625" style="2" customWidth="1"/>
    <col min="7175" max="7175" width="7" style="2" customWidth="1"/>
    <col min="7176" max="7176" width="4.85546875" style="2" customWidth="1"/>
    <col min="7177" max="7177" width="5" style="2" customWidth="1"/>
    <col min="7178" max="7178" width="5.85546875" style="2" customWidth="1"/>
    <col min="7179" max="7179" width="5.28515625" style="2" customWidth="1"/>
    <col min="7180" max="7180" width="6" style="2" customWidth="1"/>
    <col min="7181" max="7181" width="5.5703125" style="2" customWidth="1"/>
    <col min="7182" max="7182" width="5.140625" style="2" customWidth="1"/>
    <col min="7183" max="7183" width="2" style="2" customWidth="1"/>
    <col min="7184" max="7184" width="5.42578125" style="2" customWidth="1"/>
    <col min="7185" max="7185" width="4.85546875" style="2" customWidth="1"/>
    <col min="7186" max="7186" width="1.85546875" style="2" customWidth="1"/>
    <col min="7187" max="7187" width="5.5703125" style="2" customWidth="1"/>
    <col min="7188" max="7188" width="4.7109375" style="2" customWidth="1"/>
    <col min="7189" max="7189" width="1.85546875" style="2" customWidth="1"/>
    <col min="7190" max="7190" width="5.7109375" style="2" customWidth="1"/>
    <col min="7191" max="7424" width="9.140625" style="2"/>
    <col min="7425" max="7425" width="18.7109375" style="2" customWidth="1"/>
    <col min="7426" max="7426" width="6.5703125" style="2" customWidth="1"/>
    <col min="7427" max="7427" width="7.7109375" style="2" customWidth="1"/>
    <col min="7428" max="7429" width="6.5703125" style="2" customWidth="1"/>
    <col min="7430" max="7430" width="7.140625" style="2" customWidth="1"/>
    <col min="7431" max="7431" width="7" style="2" customWidth="1"/>
    <col min="7432" max="7432" width="4.85546875" style="2" customWidth="1"/>
    <col min="7433" max="7433" width="5" style="2" customWidth="1"/>
    <col min="7434" max="7434" width="5.85546875" style="2" customWidth="1"/>
    <col min="7435" max="7435" width="5.28515625" style="2" customWidth="1"/>
    <col min="7436" max="7436" width="6" style="2" customWidth="1"/>
    <col min="7437" max="7437" width="5.5703125" style="2" customWidth="1"/>
    <col min="7438" max="7438" width="5.140625" style="2" customWidth="1"/>
    <col min="7439" max="7439" width="2" style="2" customWidth="1"/>
    <col min="7440" max="7440" width="5.42578125" style="2" customWidth="1"/>
    <col min="7441" max="7441" width="4.85546875" style="2" customWidth="1"/>
    <col min="7442" max="7442" width="1.85546875" style="2" customWidth="1"/>
    <col min="7443" max="7443" width="5.5703125" style="2" customWidth="1"/>
    <col min="7444" max="7444" width="4.7109375" style="2" customWidth="1"/>
    <col min="7445" max="7445" width="1.85546875" style="2" customWidth="1"/>
    <col min="7446" max="7446" width="5.7109375" style="2" customWidth="1"/>
    <col min="7447" max="7680" width="9.140625" style="2"/>
    <col min="7681" max="7681" width="18.7109375" style="2" customWidth="1"/>
    <col min="7682" max="7682" width="6.5703125" style="2" customWidth="1"/>
    <col min="7683" max="7683" width="7.7109375" style="2" customWidth="1"/>
    <col min="7684" max="7685" width="6.5703125" style="2" customWidth="1"/>
    <col min="7686" max="7686" width="7.140625" style="2" customWidth="1"/>
    <col min="7687" max="7687" width="7" style="2" customWidth="1"/>
    <col min="7688" max="7688" width="4.85546875" style="2" customWidth="1"/>
    <col min="7689" max="7689" width="5" style="2" customWidth="1"/>
    <col min="7690" max="7690" width="5.85546875" style="2" customWidth="1"/>
    <col min="7691" max="7691" width="5.28515625" style="2" customWidth="1"/>
    <col min="7692" max="7692" width="6" style="2" customWidth="1"/>
    <col min="7693" max="7693" width="5.5703125" style="2" customWidth="1"/>
    <col min="7694" max="7694" width="5.140625" style="2" customWidth="1"/>
    <col min="7695" max="7695" width="2" style="2" customWidth="1"/>
    <col min="7696" max="7696" width="5.42578125" style="2" customWidth="1"/>
    <col min="7697" max="7697" width="4.85546875" style="2" customWidth="1"/>
    <col min="7698" max="7698" width="1.85546875" style="2" customWidth="1"/>
    <col min="7699" max="7699" width="5.5703125" style="2" customWidth="1"/>
    <col min="7700" max="7700" width="4.7109375" style="2" customWidth="1"/>
    <col min="7701" max="7701" width="1.85546875" style="2" customWidth="1"/>
    <col min="7702" max="7702" width="5.7109375" style="2" customWidth="1"/>
    <col min="7703" max="7936" width="9.140625" style="2"/>
    <col min="7937" max="7937" width="18.7109375" style="2" customWidth="1"/>
    <col min="7938" max="7938" width="6.5703125" style="2" customWidth="1"/>
    <col min="7939" max="7939" width="7.7109375" style="2" customWidth="1"/>
    <col min="7940" max="7941" width="6.5703125" style="2" customWidth="1"/>
    <col min="7942" max="7942" width="7.140625" style="2" customWidth="1"/>
    <col min="7943" max="7943" width="7" style="2" customWidth="1"/>
    <col min="7944" max="7944" width="4.85546875" style="2" customWidth="1"/>
    <col min="7945" max="7945" width="5" style="2" customWidth="1"/>
    <col min="7946" max="7946" width="5.85546875" style="2" customWidth="1"/>
    <col min="7947" max="7947" width="5.28515625" style="2" customWidth="1"/>
    <col min="7948" max="7948" width="6" style="2" customWidth="1"/>
    <col min="7949" max="7949" width="5.5703125" style="2" customWidth="1"/>
    <col min="7950" max="7950" width="5.140625" style="2" customWidth="1"/>
    <col min="7951" max="7951" width="2" style="2" customWidth="1"/>
    <col min="7952" max="7952" width="5.42578125" style="2" customWidth="1"/>
    <col min="7953" max="7953" width="4.85546875" style="2" customWidth="1"/>
    <col min="7954" max="7954" width="1.85546875" style="2" customWidth="1"/>
    <col min="7955" max="7955" width="5.5703125" style="2" customWidth="1"/>
    <col min="7956" max="7956" width="4.7109375" style="2" customWidth="1"/>
    <col min="7957" max="7957" width="1.85546875" style="2" customWidth="1"/>
    <col min="7958" max="7958" width="5.7109375" style="2" customWidth="1"/>
    <col min="7959" max="8192" width="9.140625" style="2"/>
    <col min="8193" max="8193" width="18.7109375" style="2" customWidth="1"/>
    <col min="8194" max="8194" width="6.5703125" style="2" customWidth="1"/>
    <col min="8195" max="8195" width="7.7109375" style="2" customWidth="1"/>
    <col min="8196" max="8197" width="6.5703125" style="2" customWidth="1"/>
    <col min="8198" max="8198" width="7.140625" style="2" customWidth="1"/>
    <col min="8199" max="8199" width="7" style="2" customWidth="1"/>
    <col min="8200" max="8200" width="4.85546875" style="2" customWidth="1"/>
    <col min="8201" max="8201" width="5" style="2" customWidth="1"/>
    <col min="8202" max="8202" width="5.85546875" style="2" customWidth="1"/>
    <col min="8203" max="8203" width="5.28515625" style="2" customWidth="1"/>
    <col min="8204" max="8204" width="6" style="2" customWidth="1"/>
    <col min="8205" max="8205" width="5.5703125" style="2" customWidth="1"/>
    <col min="8206" max="8206" width="5.140625" style="2" customWidth="1"/>
    <col min="8207" max="8207" width="2" style="2" customWidth="1"/>
    <col min="8208" max="8208" width="5.42578125" style="2" customWidth="1"/>
    <col min="8209" max="8209" width="4.85546875" style="2" customWidth="1"/>
    <col min="8210" max="8210" width="1.85546875" style="2" customWidth="1"/>
    <col min="8211" max="8211" width="5.5703125" style="2" customWidth="1"/>
    <col min="8212" max="8212" width="4.7109375" style="2" customWidth="1"/>
    <col min="8213" max="8213" width="1.85546875" style="2" customWidth="1"/>
    <col min="8214" max="8214" width="5.7109375" style="2" customWidth="1"/>
    <col min="8215" max="8448" width="9.140625" style="2"/>
    <col min="8449" max="8449" width="18.7109375" style="2" customWidth="1"/>
    <col min="8450" max="8450" width="6.5703125" style="2" customWidth="1"/>
    <col min="8451" max="8451" width="7.7109375" style="2" customWidth="1"/>
    <col min="8452" max="8453" width="6.5703125" style="2" customWidth="1"/>
    <col min="8454" max="8454" width="7.140625" style="2" customWidth="1"/>
    <col min="8455" max="8455" width="7" style="2" customWidth="1"/>
    <col min="8456" max="8456" width="4.85546875" style="2" customWidth="1"/>
    <col min="8457" max="8457" width="5" style="2" customWidth="1"/>
    <col min="8458" max="8458" width="5.85546875" style="2" customWidth="1"/>
    <col min="8459" max="8459" width="5.28515625" style="2" customWidth="1"/>
    <col min="8460" max="8460" width="6" style="2" customWidth="1"/>
    <col min="8461" max="8461" width="5.5703125" style="2" customWidth="1"/>
    <col min="8462" max="8462" width="5.140625" style="2" customWidth="1"/>
    <col min="8463" max="8463" width="2" style="2" customWidth="1"/>
    <col min="8464" max="8464" width="5.42578125" style="2" customWidth="1"/>
    <col min="8465" max="8465" width="4.85546875" style="2" customWidth="1"/>
    <col min="8466" max="8466" width="1.85546875" style="2" customWidth="1"/>
    <col min="8467" max="8467" width="5.5703125" style="2" customWidth="1"/>
    <col min="8468" max="8468" width="4.7109375" style="2" customWidth="1"/>
    <col min="8469" max="8469" width="1.85546875" style="2" customWidth="1"/>
    <col min="8470" max="8470" width="5.7109375" style="2" customWidth="1"/>
    <col min="8471" max="8704" width="9.140625" style="2"/>
    <col min="8705" max="8705" width="18.7109375" style="2" customWidth="1"/>
    <col min="8706" max="8706" width="6.5703125" style="2" customWidth="1"/>
    <col min="8707" max="8707" width="7.7109375" style="2" customWidth="1"/>
    <col min="8708" max="8709" width="6.5703125" style="2" customWidth="1"/>
    <col min="8710" max="8710" width="7.140625" style="2" customWidth="1"/>
    <col min="8711" max="8711" width="7" style="2" customWidth="1"/>
    <col min="8712" max="8712" width="4.85546875" style="2" customWidth="1"/>
    <col min="8713" max="8713" width="5" style="2" customWidth="1"/>
    <col min="8714" max="8714" width="5.85546875" style="2" customWidth="1"/>
    <col min="8715" max="8715" width="5.28515625" style="2" customWidth="1"/>
    <col min="8716" max="8716" width="6" style="2" customWidth="1"/>
    <col min="8717" max="8717" width="5.5703125" style="2" customWidth="1"/>
    <col min="8718" max="8718" width="5.140625" style="2" customWidth="1"/>
    <col min="8719" max="8719" width="2" style="2" customWidth="1"/>
    <col min="8720" max="8720" width="5.42578125" style="2" customWidth="1"/>
    <col min="8721" max="8721" width="4.85546875" style="2" customWidth="1"/>
    <col min="8722" max="8722" width="1.85546875" style="2" customWidth="1"/>
    <col min="8723" max="8723" width="5.5703125" style="2" customWidth="1"/>
    <col min="8724" max="8724" width="4.7109375" style="2" customWidth="1"/>
    <col min="8725" max="8725" width="1.85546875" style="2" customWidth="1"/>
    <col min="8726" max="8726" width="5.7109375" style="2" customWidth="1"/>
    <col min="8727" max="8960" width="9.140625" style="2"/>
    <col min="8961" max="8961" width="18.7109375" style="2" customWidth="1"/>
    <col min="8962" max="8962" width="6.5703125" style="2" customWidth="1"/>
    <col min="8963" max="8963" width="7.7109375" style="2" customWidth="1"/>
    <col min="8964" max="8965" width="6.5703125" style="2" customWidth="1"/>
    <col min="8966" max="8966" width="7.140625" style="2" customWidth="1"/>
    <col min="8967" max="8967" width="7" style="2" customWidth="1"/>
    <col min="8968" max="8968" width="4.85546875" style="2" customWidth="1"/>
    <col min="8969" max="8969" width="5" style="2" customWidth="1"/>
    <col min="8970" max="8970" width="5.85546875" style="2" customWidth="1"/>
    <col min="8971" max="8971" width="5.28515625" style="2" customWidth="1"/>
    <col min="8972" max="8972" width="6" style="2" customWidth="1"/>
    <col min="8973" max="8973" width="5.5703125" style="2" customWidth="1"/>
    <col min="8974" max="8974" width="5.140625" style="2" customWidth="1"/>
    <col min="8975" max="8975" width="2" style="2" customWidth="1"/>
    <col min="8976" max="8976" width="5.42578125" style="2" customWidth="1"/>
    <col min="8977" max="8977" width="4.85546875" style="2" customWidth="1"/>
    <col min="8978" max="8978" width="1.85546875" style="2" customWidth="1"/>
    <col min="8979" max="8979" width="5.5703125" style="2" customWidth="1"/>
    <col min="8980" max="8980" width="4.7109375" style="2" customWidth="1"/>
    <col min="8981" max="8981" width="1.85546875" style="2" customWidth="1"/>
    <col min="8982" max="8982" width="5.7109375" style="2" customWidth="1"/>
    <col min="8983" max="9216" width="9.140625" style="2"/>
    <col min="9217" max="9217" width="18.7109375" style="2" customWidth="1"/>
    <col min="9218" max="9218" width="6.5703125" style="2" customWidth="1"/>
    <col min="9219" max="9219" width="7.7109375" style="2" customWidth="1"/>
    <col min="9220" max="9221" width="6.5703125" style="2" customWidth="1"/>
    <col min="9222" max="9222" width="7.140625" style="2" customWidth="1"/>
    <col min="9223" max="9223" width="7" style="2" customWidth="1"/>
    <col min="9224" max="9224" width="4.85546875" style="2" customWidth="1"/>
    <col min="9225" max="9225" width="5" style="2" customWidth="1"/>
    <col min="9226" max="9226" width="5.85546875" style="2" customWidth="1"/>
    <col min="9227" max="9227" width="5.28515625" style="2" customWidth="1"/>
    <col min="9228" max="9228" width="6" style="2" customWidth="1"/>
    <col min="9229" max="9229" width="5.5703125" style="2" customWidth="1"/>
    <col min="9230" max="9230" width="5.140625" style="2" customWidth="1"/>
    <col min="9231" max="9231" width="2" style="2" customWidth="1"/>
    <col min="9232" max="9232" width="5.42578125" style="2" customWidth="1"/>
    <col min="9233" max="9233" width="4.85546875" style="2" customWidth="1"/>
    <col min="9234" max="9234" width="1.85546875" style="2" customWidth="1"/>
    <col min="9235" max="9235" width="5.5703125" style="2" customWidth="1"/>
    <col min="9236" max="9236" width="4.7109375" style="2" customWidth="1"/>
    <col min="9237" max="9237" width="1.85546875" style="2" customWidth="1"/>
    <col min="9238" max="9238" width="5.7109375" style="2" customWidth="1"/>
    <col min="9239" max="9472" width="9.140625" style="2"/>
    <col min="9473" max="9473" width="18.7109375" style="2" customWidth="1"/>
    <col min="9474" max="9474" width="6.5703125" style="2" customWidth="1"/>
    <col min="9475" max="9475" width="7.7109375" style="2" customWidth="1"/>
    <col min="9476" max="9477" width="6.5703125" style="2" customWidth="1"/>
    <col min="9478" max="9478" width="7.140625" style="2" customWidth="1"/>
    <col min="9479" max="9479" width="7" style="2" customWidth="1"/>
    <col min="9480" max="9480" width="4.85546875" style="2" customWidth="1"/>
    <col min="9481" max="9481" width="5" style="2" customWidth="1"/>
    <col min="9482" max="9482" width="5.85546875" style="2" customWidth="1"/>
    <col min="9483" max="9483" width="5.28515625" style="2" customWidth="1"/>
    <col min="9484" max="9484" width="6" style="2" customWidth="1"/>
    <col min="9485" max="9485" width="5.5703125" style="2" customWidth="1"/>
    <col min="9486" max="9486" width="5.140625" style="2" customWidth="1"/>
    <col min="9487" max="9487" width="2" style="2" customWidth="1"/>
    <col min="9488" max="9488" width="5.42578125" style="2" customWidth="1"/>
    <col min="9489" max="9489" width="4.85546875" style="2" customWidth="1"/>
    <col min="9490" max="9490" width="1.85546875" style="2" customWidth="1"/>
    <col min="9491" max="9491" width="5.5703125" style="2" customWidth="1"/>
    <col min="9492" max="9492" width="4.7109375" style="2" customWidth="1"/>
    <col min="9493" max="9493" width="1.85546875" style="2" customWidth="1"/>
    <col min="9494" max="9494" width="5.7109375" style="2" customWidth="1"/>
    <col min="9495" max="9728" width="9.140625" style="2"/>
    <col min="9729" max="9729" width="18.7109375" style="2" customWidth="1"/>
    <col min="9730" max="9730" width="6.5703125" style="2" customWidth="1"/>
    <col min="9731" max="9731" width="7.7109375" style="2" customWidth="1"/>
    <col min="9732" max="9733" width="6.5703125" style="2" customWidth="1"/>
    <col min="9734" max="9734" width="7.140625" style="2" customWidth="1"/>
    <col min="9735" max="9735" width="7" style="2" customWidth="1"/>
    <col min="9736" max="9736" width="4.85546875" style="2" customWidth="1"/>
    <col min="9737" max="9737" width="5" style="2" customWidth="1"/>
    <col min="9738" max="9738" width="5.85546875" style="2" customWidth="1"/>
    <col min="9739" max="9739" width="5.28515625" style="2" customWidth="1"/>
    <col min="9740" max="9740" width="6" style="2" customWidth="1"/>
    <col min="9741" max="9741" width="5.5703125" style="2" customWidth="1"/>
    <col min="9742" max="9742" width="5.140625" style="2" customWidth="1"/>
    <col min="9743" max="9743" width="2" style="2" customWidth="1"/>
    <col min="9744" max="9744" width="5.42578125" style="2" customWidth="1"/>
    <col min="9745" max="9745" width="4.85546875" style="2" customWidth="1"/>
    <col min="9746" max="9746" width="1.85546875" style="2" customWidth="1"/>
    <col min="9747" max="9747" width="5.5703125" style="2" customWidth="1"/>
    <col min="9748" max="9748" width="4.7109375" style="2" customWidth="1"/>
    <col min="9749" max="9749" width="1.85546875" style="2" customWidth="1"/>
    <col min="9750" max="9750" width="5.7109375" style="2" customWidth="1"/>
    <col min="9751" max="9984" width="9.140625" style="2"/>
    <col min="9985" max="9985" width="18.7109375" style="2" customWidth="1"/>
    <col min="9986" max="9986" width="6.5703125" style="2" customWidth="1"/>
    <col min="9987" max="9987" width="7.7109375" style="2" customWidth="1"/>
    <col min="9988" max="9989" width="6.5703125" style="2" customWidth="1"/>
    <col min="9990" max="9990" width="7.140625" style="2" customWidth="1"/>
    <col min="9991" max="9991" width="7" style="2" customWidth="1"/>
    <col min="9992" max="9992" width="4.85546875" style="2" customWidth="1"/>
    <col min="9993" max="9993" width="5" style="2" customWidth="1"/>
    <col min="9994" max="9994" width="5.85546875" style="2" customWidth="1"/>
    <col min="9995" max="9995" width="5.28515625" style="2" customWidth="1"/>
    <col min="9996" max="9996" width="6" style="2" customWidth="1"/>
    <col min="9997" max="9997" width="5.5703125" style="2" customWidth="1"/>
    <col min="9998" max="9998" width="5.140625" style="2" customWidth="1"/>
    <col min="9999" max="9999" width="2" style="2" customWidth="1"/>
    <col min="10000" max="10000" width="5.42578125" style="2" customWidth="1"/>
    <col min="10001" max="10001" width="4.85546875" style="2" customWidth="1"/>
    <col min="10002" max="10002" width="1.85546875" style="2" customWidth="1"/>
    <col min="10003" max="10003" width="5.5703125" style="2" customWidth="1"/>
    <col min="10004" max="10004" width="4.7109375" style="2" customWidth="1"/>
    <col min="10005" max="10005" width="1.85546875" style="2" customWidth="1"/>
    <col min="10006" max="10006" width="5.7109375" style="2" customWidth="1"/>
    <col min="10007" max="10240" width="9.140625" style="2"/>
    <col min="10241" max="10241" width="18.7109375" style="2" customWidth="1"/>
    <col min="10242" max="10242" width="6.5703125" style="2" customWidth="1"/>
    <col min="10243" max="10243" width="7.7109375" style="2" customWidth="1"/>
    <col min="10244" max="10245" width="6.5703125" style="2" customWidth="1"/>
    <col min="10246" max="10246" width="7.140625" style="2" customWidth="1"/>
    <col min="10247" max="10247" width="7" style="2" customWidth="1"/>
    <col min="10248" max="10248" width="4.85546875" style="2" customWidth="1"/>
    <col min="10249" max="10249" width="5" style="2" customWidth="1"/>
    <col min="10250" max="10250" width="5.85546875" style="2" customWidth="1"/>
    <col min="10251" max="10251" width="5.28515625" style="2" customWidth="1"/>
    <col min="10252" max="10252" width="6" style="2" customWidth="1"/>
    <col min="10253" max="10253" width="5.5703125" style="2" customWidth="1"/>
    <col min="10254" max="10254" width="5.140625" style="2" customWidth="1"/>
    <col min="10255" max="10255" width="2" style="2" customWidth="1"/>
    <col min="10256" max="10256" width="5.42578125" style="2" customWidth="1"/>
    <col min="10257" max="10257" width="4.85546875" style="2" customWidth="1"/>
    <col min="10258" max="10258" width="1.85546875" style="2" customWidth="1"/>
    <col min="10259" max="10259" width="5.5703125" style="2" customWidth="1"/>
    <col min="10260" max="10260" width="4.7109375" style="2" customWidth="1"/>
    <col min="10261" max="10261" width="1.85546875" style="2" customWidth="1"/>
    <col min="10262" max="10262" width="5.7109375" style="2" customWidth="1"/>
    <col min="10263" max="10496" width="9.140625" style="2"/>
    <col min="10497" max="10497" width="18.7109375" style="2" customWidth="1"/>
    <col min="10498" max="10498" width="6.5703125" style="2" customWidth="1"/>
    <col min="10499" max="10499" width="7.7109375" style="2" customWidth="1"/>
    <col min="10500" max="10501" width="6.5703125" style="2" customWidth="1"/>
    <col min="10502" max="10502" width="7.140625" style="2" customWidth="1"/>
    <col min="10503" max="10503" width="7" style="2" customWidth="1"/>
    <col min="10504" max="10504" width="4.85546875" style="2" customWidth="1"/>
    <col min="10505" max="10505" width="5" style="2" customWidth="1"/>
    <col min="10506" max="10506" width="5.85546875" style="2" customWidth="1"/>
    <col min="10507" max="10507" width="5.28515625" style="2" customWidth="1"/>
    <col min="10508" max="10508" width="6" style="2" customWidth="1"/>
    <col min="10509" max="10509" width="5.5703125" style="2" customWidth="1"/>
    <col min="10510" max="10510" width="5.140625" style="2" customWidth="1"/>
    <col min="10511" max="10511" width="2" style="2" customWidth="1"/>
    <col min="10512" max="10512" width="5.42578125" style="2" customWidth="1"/>
    <col min="10513" max="10513" width="4.85546875" style="2" customWidth="1"/>
    <col min="10514" max="10514" width="1.85546875" style="2" customWidth="1"/>
    <col min="10515" max="10515" width="5.5703125" style="2" customWidth="1"/>
    <col min="10516" max="10516" width="4.7109375" style="2" customWidth="1"/>
    <col min="10517" max="10517" width="1.85546875" style="2" customWidth="1"/>
    <col min="10518" max="10518" width="5.7109375" style="2" customWidth="1"/>
    <col min="10519" max="10752" width="9.140625" style="2"/>
    <col min="10753" max="10753" width="18.7109375" style="2" customWidth="1"/>
    <col min="10754" max="10754" width="6.5703125" style="2" customWidth="1"/>
    <col min="10755" max="10755" width="7.7109375" style="2" customWidth="1"/>
    <col min="10756" max="10757" width="6.5703125" style="2" customWidth="1"/>
    <col min="10758" max="10758" width="7.140625" style="2" customWidth="1"/>
    <col min="10759" max="10759" width="7" style="2" customWidth="1"/>
    <col min="10760" max="10760" width="4.85546875" style="2" customWidth="1"/>
    <col min="10761" max="10761" width="5" style="2" customWidth="1"/>
    <col min="10762" max="10762" width="5.85546875" style="2" customWidth="1"/>
    <col min="10763" max="10763" width="5.28515625" style="2" customWidth="1"/>
    <col min="10764" max="10764" width="6" style="2" customWidth="1"/>
    <col min="10765" max="10765" width="5.5703125" style="2" customWidth="1"/>
    <col min="10766" max="10766" width="5.140625" style="2" customWidth="1"/>
    <col min="10767" max="10767" width="2" style="2" customWidth="1"/>
    <col min="10768" max="10768" width="5.42578125" style="2" customWidth="1"/>
    <col min="10769" max="10769" width="4.85546875" style="2" customWidth="1"/>
    <col min="10770" max="10770" width="1.85546875" style="2" customWidth="1"/>
    <col min="10771" max="10771" width="5.5703125" style="2" customWidth="1"/>
    <col min="10772" max="10772" width="4.7109375" style="2" customWidth="1"/>
    <col min="10773" max="10773" width="1.85546875" style="2" customWidth="1"/>
    <col min="10774" max="10774" width="5.7109375" style="2" customWidth="1"/>
    <col min="10775" max="11008" width="9.140625" style="2"/>
    <col min="11009" max="11009" width="18.7109375" style="2" customWidth="1"/>
    <col min="11010" max="11010" width="6.5703125" style="2" customWidth="1"/>
    <col min="11011" max="11011" width="7.7109375" style="2" customWidth="1"/>
    <col min="11012" max="11013" width="6.5703125" style="2" customWidth="1"/>
    <col min="11014" max="11014" width="7.140625" style="2" customWidth="1"/>
    <col min="11015" max="11015" width="7" style="2" customWidth="1"/>
    <col min="11016" max="11016" width="4.85546875" style="2" customWidth="1"/>
    <col min="11017" max="11017" width="5" style="2" customWidth="1"/>
    <col min="11018" max="11018" width="5.85546875" style="2" customWidth="1"/>
    <col min="11019" max="11019" width="5.28515625" style="2" customWidth="1"/>
    <col min="11020" max="11020" width="6" style="2" customWidth="1"/>
    <col min="11021" max="11021" width="5.5703125" style="2" customWidth="1"/>
    <col min="11022" max="11022" width="5.140625" style="2" customWidth="1"/>
    <col min="11023" max="11023" width="2" style="2" customWidth="1"/>
    <col min="11024" max="11024" width="5.42578125" style="2" customWidth="1"/>
    <col min="11025" max="11025" width="4.85546875" style="2" customWidth="1"/>
    <col min="11026" max="11026" width="1.85546875" style="2" customWidth="1"/>
    <col min="11027" max="11027" width="5.5703125" style="2" customWidth="1"/>
    <col min="11028" max="11028" width="4.7109375" style="2" customWidth="1"/>
    <col min="11029" max="11029" width="1.85546875" style="2" customWidth="1"/>
    <col min="11030" max="11030" width="5.7109375" style="2" customWidth="1"/>
    <col min="11031" max="11264" width="9.140625" style="2"/>
    <col min="11265" max="11265" width="18.7109375" style="2" customWidth="1"/>
    <col min="11266" max="11266" width="6.5703125" style="2" customWidth="1"/>
    <col min="11267" max="11267" width="7.7109375" style="2" customWidth="1"/>
    <col min="11268" max="11269" width="6.5703125" style="2" customWidth="1"/>
    <col min="11270" max="11270" width="7.140625" style="2" customWidth="1"/>
    <col min="11271" max="11271" width="7" style="2" customWidth="1"/>
    <col min="11272" max="11272" width="4.85546875" style="2" customWidth="1"/>
    <col min="11273" max="11273" width="5" style="2" customWidth="1"/>
    <col min="11274" max="11274" width="5.85546875" style="2" customWidth="1"/>
    <col min="11275" max="11275" width="5.28515625" style="2" customWidth="1"/>
    <col min="11276" max="11276" width="6" style="2" customWidth="1"/>
    <col min="11277" max="11277" width="5.5703125" style="2" customWidth="1"/>
    <col min="11278" max="11278" width="5.140625" style="2" customWidth="1"/>
    <col min="11279" max="11279" width="2" style="2" customWidth="1"/>
    <col min="11280" max="11280" width="5.42578125" style="2" customWidth="1"/>
    <col min="11281" max="11281" width="4.85546875" style="2" customWidth="1"/>
    <col min="11282" max="11282" width="1.85546875" style="2" customWidth="1"/>
    <col min="11283" max="11283" width="5.5703125" style="2" customWidth="1"/>
    <col min="11284" max="11284" width="4.7109375" style="2" customWidth="1"/>
    <col min="11285" max="11285" width="1.85546875" style="2" customWidth="1"/>
    <col min="11286" max="11286" width="5.7109375" style="2" customWidth="1"/>
    <col min="11287" max="11520" width="9.140625" style="2"/>
    <col min="11521" max="11521" width="18.7109375" style="2" customWidth="1"/>
    <col min="11522" max="11522" width="6.5703125" style="2" customWidth="1"/>
    <col min="11523" max="11523" width="7.7109375" style="2" customWidth="1"/>
    <col min="11524" max="11525" width="6.5703125" style="2" customWidth="1"/>
    <col min="11526" max="11526" width="7.140625" style="2" customWidth="1"/>
    <col min="11527" max="11527" width="7" style="2" customWidth="1"/>
    <col min="11528" max="11528" width="4.85546875" style="2" customWidth="1"/>
    <col min="11529" max="11529" width="5" style="2" customWidth="1"/>
    <col min="11530" max="11530" width="5.85546875" style="2" customWidth="1"/>
    <col min="11531" max="11531" width="5.28515625" style="2" customWidth="1"/>
    <col min="11532" max="11532" width="6" style="2" customWidth="1"/>
    <col min="11533" max="11533" width="5.5703125" style="2" customWidth="1"/>
    <col min="11534" max="11534" width="5.140625" style="2" customWidth="1"/>
    <col min="11535" max="11535" width="2" style="2" customWidth="1"/>
    <col min="11536" max="11536" width="5.42578125" style="2" customWidth="1"/>
    <col min="11537" max="11537" width="4.85546875" style="2" customWidth="1"/>
    <col min="11538" max="11538" width="1.85546875" style="2" customWidth="1"/>
    <col min="11539" max="11539" width="5.5703125" style="2" customWidth="1"/>
    <col min="11540" max="11540" width="4.7109375" style="2" customWidth="1"/>
    <col min="11541" max="11541" width="1.85546875" style="2" customWidth="1"/>
    <col min="11542" max="11542" width="5.7109375" style="2" customWidth="1"/>
    <col min="11543" max="11776" width="9.140625" style="2"/>
    <col min="11777" max="11777" width="18.7109375" style="2" customWidth="1"/>
    <col min="11778" max="11778" width="6.5703125" style="2" customWidth="1"/>
    <col min="11779" max="11779" width="7.7109375" style="2" customWidth="1"/>
    <col min="11780" max="11781" width="6.5703125" style="2" customWidth="1"/>
    <col min="11782" max="11782" width="7.140625" style="2" customWidth="1"/>
    <col min="11783" max="11783" width="7" style="2" customWidth="1"/>
    <col min="11784" max="11784" width="4.85546875" style="2" customWidth="1"/>
    <col min="11785" max="11785" width="5" style="2" customWidth="1"/>
    <col min="11786" max="11786" width="5.85546875" style="2" customWidth="1"/>
    <col min="11787" max="11787" width="5.28515625" style="2" customWidth="1"/>
    <col min="11788" max="11788" width="6" style="2" customWidth="1"/>
    <col min="11789" max="11789" width="5.5703125" style="2" customWidth="1"/>
    <col min="11790" max="11790" width="5.140625" style="2" customWidth="1"/>
    <col min="11791" max="11791" width="2" style="2" customWidth="1"/>
    <col min="11792" max="11792" width="5.42578125" style="2" customWidth="1"/>
    <col min="11793" max="11793" width="4.85546875" style="2" customWidth="1"/>
    <col min="11794" max="11794" width="1.85546875" style="2" customWidth="1"/>
    <col min="11795" max="11795" width="5.5703125" style="2" customWidth="1"/>
    <col min="11796" max="11796" width="4.7109375" style="2" customWidth="1"/>
    <col min="11797" max="11797" width="1.85546875" style="2" customWidth="1"/>
    <col min="11798" max="11798" width="5.7109375" style="2" customWidth="1"/>
    <col min="11799" max="12032" width="9.140625" style="2"/>
    <col min="12033" max="12033" width="18.7109375" style="2" customWidth="1"/>
    <col min="12034" max="12034" width="6.5703125" style="2" customWidth="1"/>
    <col min="12035" max="12035" width="7.7109375" style="2" customWidth="1"/>
    <col min="12036" max="12037" width="6.5703125" style="2" customWidth="1"/>
    <col min="12038" max="12038" width="7.140625" style="2" customWidth="1"/>
    <col min="12039" max="12039" width="7" style="2" customWidth="1"/>
    <col min="12040" max="12040" width="4.85546875" style="2" customWidth="1"/>
    <col min="12041" max="12041" width="5" style="2" customWidth="1"/>
    <col min="12042" max="12042" width="5.85546875" style="2" customWidth="1"/>
    <col min="12043" max="12043" width="5.28515625" style="2" customWidth="1"/>
    <col min="12044" max="12044" width="6" style="2" customWidth="1"/>
    <col min="12045" max="12045" width="5.5703125" style="2" customWidth="1"/>
    <col min="12046" max="12046" width="5.140625" style="2" customWidth="1"/>
    <col min="12047" max="12047" width="2" style="2" customWidth="1"/>
    <col min="12048" max="12048" width="5.42578125" style="2" customWidth="1"/>
    <col min="12049" max="12049" width="4.85546875" style="2" customWidth="1"/>
    <col min="12050" max="12050" width="1.85546875" style="2" customWidth="1"/>
    <col min="12051" max="12051" width="5.5703125" style="2" customWidth="1"/>
    <col min="12052" max="12052" width="4.7109375" style="2" customWidth="1"/>
    <col min="12053" max="12053" width="1.85546875" style="2" customWidth="1"/>
    <col min="12054" max="12054" width="5.7109375" style="2" customWidth="1"/>
    <col min="12055" max="12288" width="9.140625" style="2"/>
    <col min="12289" max="12289" width="18.7109375" style="2" customWidth="1"/>
    <col min="12290" max="12290" width="6.5703125" style="2" customWidth="1"/>
    <col min="12291" max="12291" width="7.7109375" style="2" customWidth="1"/>
    <col min="12292" max="12293" width="6.5703125" style="2" customWidth="1"/>
    <col min="12294" max="12294" width="7.140625" style="2" customWidth="1"/>
    <col min="12295" max="12295" width="7" style="2" customWidth="1"/>
    <col min="12296" max="12296" width="4.85546875" style="2" customWidth="1"/>
    <col min="12297" max="12297" width="5" style="2" customWidth="1"/>
    <col min="12298" max="12298" width="5.85546875" style="2" customWidth="1"/>
    <col min="12299" max="12299" width="5.28515625" style="2" customWidth="1"/>
    <col min="12300" max="12300" width="6" style="2" customWidth="1"/>
    <col min="12301" max="12301" width="5.5703125" style="2" customWidth="1"/>
    <col min="12302" max="12302" width="5.140625" style="2" customWidth="1"/>
    <col min="12303" max="12303" width="2" style="2" customWidth="1"/>
    <col min="12304" max="12304" width="5.42578125" style="2" customWidth="1"/>
    <col min="12305" max="12305" width="4.85546875" style="2" customWidth="1"/>
    <col min="12306" max="12306" width="1.85546875" style="2" customWidth="1"/>
    <col min="12307" max="12307" width="5.5703125" style="2" customWidth="1"/>
    <col min="12308" max="12308" width="4.7109375" style="2" customWidth="1"/>
    <col min="12309" max="12309" width="1.85546875" style="2" customWidth="1"/>
    <col min="12310" max="12310" width="5.7109375" style="2" customWidth="1"/>
    <col min="12311" max="12544" width="9.140625" style="2"/>
    <col min="12545" max="12545" width="18.7109375" style="2" customWidth="1"/>
    <col min="12546" max="12546" width="6.5703125" style="2" customWidth="1"/>
    <col min="12547" max="12547" width="7.7109375" style="2" customWidth="1"/>
    <col min="12548" max="12549" width="6.5703125" style="2" customWidth="1"/>
    <col min="12550" max="12550" width="7.140625" style="2" customWidth="1"/>
    <col min="12551" max="12551" width="7" style="2" customWidth="1"/>
    <col min="12552" max="12552" width="4.85546875" style="2" customWidth="1"/>
    <col min="12553" max="12553" width="5" style="2" customWidth="1"/>
    <col min="12554" max="12554" width="5.85546875" style="2" customWidth="1"/>
    <col min="12555" max="12555" width="5.28515625" style="2" customWidth="1"/>
    <col min="12556" max="12556" width="6" style="2" customWidth="1"/>
    <col min="12557" max="12557" width="5.5703125" style="2" customWidth="1"/>
    <col min="12558" max="12558" width="5.140625" style="2" customWidth="1"/>
    <col min="12559" max="12559" width="2" style="2" customWidth="1"/>
    <col min="12560" max="12560" width="5.42578125" style="2" customWidth="1"/>
    <col min="12561" max="12561" width="4.85546875" style="2" customWidth="1"/>
    <col min="12562" max="12562" width="1.85546875" style="2" customWidth="1"/>
    <col min="12563" max="12563" width="5.5703125" style="2" customWidth="1"/>
    <col min="12564" max="12564" width="4.7109375" style="2" customWidth="1"/>
    <col min="12565" max="12565" width="1.85546875" style="2" customWidth="1"/>
    <col min="12566" max="12566" width="5.7109375" style="2" customWidth="1"/>
    <col min="12567" max="12800" width="9.140625" style="2"/>
    <col min="12801" max="12801" width="18.7109375" style="2" customWidth="1"/>
    <col min="12802" max="12802" width="6.5703125" style="2" customWidth="1"/>
    <col min="12803" max="12803" width="7.7109375" style="2" customWidth="1"/>
    <col min="12804" max="12805" width="6.5703125" style="2" customWidth="1"/>
    <col min="12806" max="12806" width="7.140625" style="2" customWidth="1"/>
    <col min="12807" max="12807" width="7" style="2" customWidth="1"/>
    <col min="12808" max="12808" width="4.85546875" style="2" customWidth="1"/>
    <col min="12809" max="12809" width="5" style="2" customWidth="1"/>
    <col min="12810" max="12810" width="5.85546875" style="2" customWidth="1"/>
    <col min="12811" max="12811" width="5.28515625" style="2" customWidth="1"/>
    <col min="12812" max="12812" width="6" style="2" customWidth="1"/>
    <col min="12813" max="12813" width="5.5703125" style="2" customWidth="1"/>
    <col min="12814" max="12814" width="5.140625" style="2" customWidth="1"/>
    <col min="12815" max="12815" width="2" style="2" customWidth="1"/>
    <col min="12816" max="12816" width="5.42578125" style="2" customWidth="1"/>
    <col min="12817" max="12817" width="4.85546875" style="2" customWidth="1"/>
    <col min="12818" max="12818" width="1.85546875" style="2" customWidth="1"/>
    <col min="12819" max="12819" width="5.5703125" style="2" customWidth="1"/>
    <col min="12820" max="12820" width="4.7109375" style="2" customWidth="1"/>
    <col min="12821" max="12821" width="1.85546875" style="2" customWidth="1"/>
    <col min="12822" max="12822" width="5.7109375" style="2" customWidth="1"/>
    <col min="12823" max="13056" width="9.140625" style="2"/>
    <col min="13057" max="13057" width="18.7109375" style="2" customWidth="1"/>
    <col min="13058" max="13058" width="6.5703125" style="2" customWidth="1"/>
    <col min="13059" max="13059" width="7.7109375" style="2" customWidth="1"/>
    <col min="13060" max="13061" width="6.5703125" style="2" customWidth="1"/>
    <col min="13062" max="13062" width="7.140625" style="2" customWidth="1"/>
    <col min="13063" max="13063" width="7" style="2" customWidth="1"/>
    <col min="13064" max="13064" width="4.85546875" style="2" customWidth="1"/>
    <col min="13065" max="13065" width="5" style="2" customWidth="1"/>
    <col min="13066" max="13066" width="5.85546875" style="2" customWidth="1"/>
    <col min="13067" max="13067" width="5.28515625" style="2" customWidth="1"/>
    <col min="13068" max="13068" width="6" style="2" customWidth="1"/>
    <col min="13069" max="13069" width="5.5703125" style="2" customWidth="1"/>
    <col min="13070" max="13070" width="5.140625" style="2" customWidth="1"/>
    <col min="13071" max="13071" width="2" style="2" customWidth="1"/>
    <col min="13072" max="13072" width="5.42578125" style="2" customWidth="1"/>
    <col min="13073" max="13073" width="4.85546875" style="2" customWidth="1"/>
    <col min="13074" max="13074" width="1.85546875" style="2" customWidth="1"/>
    <col min="13075" max="13075" width="5.5703125" style="2" customWidth="1"/>
    <col min="13076" max="13076" width="4.7109375" style="2" customWidth="1"/>
    <col min="13077" max="13077" width="1.85546875" style="2" customWidth="1"/>
    <col min="13078" max="13078" width="5.7109375" style="2" customWidth="1"/>
    <col min="13079" max="13312" width="9.140625" style="2"/>
    <col min="13313" max="13313" width="18.7109375" style="2" customWidth="1"/>
    <col min="13314" max="13314" width="6.5703125" style="2" customWidth="1"/>
    <col min="13315" max="13315" width="7.7109375" style="2" customWidth="1"/>
    <col min="13316" max="13317" width="6.5703125" style="2" customWidth="1"/>
    <col min="13318" max="13318" width="7.140625" style="2" customWidth="1"/>
    <col min="13319" max="13319" width="7" style="2" customWidth="1"/>
    <col min="13320" max="13320" width="4.85546875" style="2" customWidth="1"/>
    <col min="13321" max="13321" width="5" style="2" customWidth="1"/>
    <col min="13322" max="13322" width="5.85546875" style="2" customWidth="1"/>
    <col min="13323" max="13323" width="5.28515625" style="2" customWidth="1"/>
    <col min="13324" max="13324" width="6" style="2" customWidth="1"/>
    <col min="13325" max="13325" width="5.5703125" style="2" customWidth="1"/>
    <col min="13326" max="13326" width="5.140625" style="2" customWidth="1"/>
    <col min="13327" max="13327" width="2" style="2" customWidth="1"/>
    <col min="13328" max="13328" width="5.42578125" style="2" customWidth="1"/>
    <col min="13329" max="13329" width="4.85546875" style="2" customWidth="1"/>
    <col min="13330" max="13330" width="1.85546875" style="2" customWidth="1"/>
    <col min="13331" max="13331" width="5.5703125" style="2" customWidth="1"/>
    <col min="13332" max="13332" width="4.7109375" style="2" customWidth="1"/>
    <col min="13333" max="13333" width="1.85546875" style="2" customWidth="1"/>
    <col min="13334" max="13334" width="5.7109375" style="2" customWidth="1"/>
    <col min="13335" max="13568" width="9.140625" style="2"/>
    <col min="13569" max="13569" width="18.7109375" style="2" customWidth="1"/>
    <col min="13570" max="13570" width="6.5703125" style="2" customWidth="1"/>
    <col min="13571" max="13571" width="7.7109375" style="2" customWidth="1"/>
    <col min="13572" max="13573" width="6.5703125" style="2" customWidth="1"/>
    <col min="13574" max="13574" width="7.140625" style="2" customWidth="1"/>
    <col min="13575" max="13575" width="7" style="2" customWidth="1"/>
    <col min="13576" max="13576" width="4.85546875" style="2" customWidth="1"/>
    <col min="13577" max="13577" width="5" style="2" customWidth="1"/>
    <col min="13578" max="13578" width="5.85546875" style="2" customWidth="1"/>
    <col min="13579" max="13579" width="5.28515625" style="2" customWidth="1"/>
    <col min="13580" max="13580" width="6" style="2" customWidth="1"/>
    <col min="13581" max="13581" width="5.5703125" style="2" customWidth="1"/>
    <col min="13582" max="13582" width="5.140625" style="2" customWidth="1"/>
    <col min="13583" max="13583" width="2" style="2" customWidth="1"/>
    <col min="13584" max="13584" width="5.42578125" style="2" customWidth="1"/>
    <col min="13585" max="13585" width="4.85546875" style="2" customWidth="1"/>
    <col min="13586" max="13586" width="1.85546875" style="2" customWidth="1"/>
    <col min="13587" max="13587" width="5.5703125" style="2" customWidth="1"/>
    <col min="13588" max="13588" width="4.7109375" style="2" customWidth="1"/>
    <col min="13589" max="13589" width="1.85546875" style="2" customWidth="1"/>
    <col min="13590" max="13590" width="5.7109375" style="2" customWidth="1"/>
    <col min="13591" max="13824" width="9.140625" style="2"/>
    <col min="13825" max="13825" width="18.7109375" style="2" customWidth="1"/>
    <col min="13826" max="13826" width="6.5703125" style="2" customWidth="1"/>
    <col min="13827" max="13827" width="7.7109375" style="2" customWidth="1"/>
    <col min="13828" max="13829" width="6.5703125" style="2" customWidth="1"/>
    <col min="13830" max="13830" width="7.140625" style="2" customWidth="1"/>
    <col min="13831" max="13831" width="7" style="2" customWidth="1"/>
    <col min="13832" max="13832" width="4.85546875" style="2" customWidth="1"/>
    <col min="13833" max="13833" width="5" style="2" customWidth="1"/>
    <col min="13834" max="13834" width="5.85546875" style="2" customWidth="1"/>
    <col min="13835" max="13835" width="5.28515625" style="2" customWidth="1"/>
    <col min="13836" max="13836" width="6" style="2" customWidth="1"/>
    <col min="13837" max="13837" width="5.5703125" style="2" customWidth="1"/>
    <col min="13838" max="13838" width="5.140625" style="2" customWidth="1"/>
    <col min="13839" max="13839" width="2" style="2" customWidth="1"/>
    <col min="13840" max="13840" width="5.42578125" style="2" customWidth="1"/>
    <col min="13841" max="13841" width="4.85546875" style="2" customWidth="1"/>
    <col min="13842" max="13842" width="1.85546875" style="2" customWidth="1"/>
    <col min="13843" max="13843" width="5.5703125" style="2" customWidth="1"/>
    <col min="13844" max="13844" width="4.7109375" style="2" customWidth="1"/>
    <col min="13845" max="13845" width="1.85546875" style="2" customWidth="1"/>
    <col min="13846" max="13846" width="5.7109375" style="2" customWidth="1"/>
    <col min="13847" max="14080" width="9.140625" style="2"/>
    <col min="14081" max="14081" width="18.7109375" style="2" customWidth="1"/>
    <col min="14082" max="14082" width="6.5703125" style="2" customWidth="1"/>
    <col min="14083" max="14083" width="7.7109375" style="2" customWidth="1"/>
    <col min="14084" max="14085" width="6.5703125" style="2" customWidth="1"/>
    <col min="14086" max="14086" width="7.140625" style="2" customWidth="1"/>
    <col min="14087" max="14087" width="7" style="2" customWidth="1"/>
    <col min="14088" max="14088" width="4.85546875" style="2" customWidth="1"/>
    <col min="14089" max="14089" width="5" style="2" customWidth="1"/>
    <col min="14090" max="14090" width="5.85546875" style="2" customWidth="1"/>
    <col min="14091" max="14091" width="5.28515625" style="2" customWidth="1"/>
    <col min="14092" max="14092" width="6" style="2" customWidth="1"/>
    <col min="14093" max="14093" width="5.5703125" style="2" customWidth="1"/>
    <col min="14094" max="14094" width="5.140625" style="2" customWidth="1"/>
    <col min="14095" max="14095" width="2" style="2" customWidth="1"/>
    <col min="14096" max="14096" width="5.42578125" style="2" customWidth="1"/>
    <col min="14097" max="14097" width="4.85546875" style="2" customWidth="1"/>
    <col min="14098" max="14098" width="1.85546875" style="2" customWidth="1"/>
    <col min="14099" max="14099" width="5.5703125" style="2" customWidth="1"/>
    <col min="14100" max="14100" width="4.7109375" style="2" customWidth="1"/>
    <col min="14101" max="14101" width="1.85546875" style="2" customWidth="1"/>
    <col min="14102" max="14102" width="5.7109375" style="2" customWidth="1"/>
    <col min="14103" max="14336" width="9.140625" style="2"/>
    <col min="14337" max="14337" width="18.7109375" style="2" customWidth="1"/>
    <col min="14338" max="14338" width="6.5703125" style="2" customWidth="1"/>
    <col min="14339" max="14339" width="7.7109375" style="2" customWidth="1"/>
    <col min="14340" max="14341" width="6.5703125" style="2" customWidth="1"/>
    <col min="14342" max="14342" width="7.140625" style="2" customWidth="1"/>
    <col min="14343" max="14343" width="7" style="2" customWidth="1"/>
    <col min="14344" max="14344" width="4.85546875" style="2" customWidth="1"/>
    <col min="14345" max="14345" width="5" style="2" customWidth="1"/>
    <col min="14346" max="14346" width="5.85546875" style="2" customWidth="1"/>
    <col min="14347" max="14347" width="5.28515625" style="2" customWidth="1"/>
    <col min="14348" max="14348" width="6" style="2" customWidth="1"/>
    <col min="14349" max="14349" width="5.5703125" style="2" customWidth="1"/>
    <col min="14350" max="14350" width="5.140625" style="2" customWidth="1"/>
    <col min="14351" max="14351" width="2" style="2" customWidth="1"/>
    <col min="14352" max="14352" width="5.42578125" style="2" customWidth="1"/>
    <col min="14353" max="14353" width="4.85546875" style="2" customWidth="1"/>
    <col min="14354" max="14354" width="1.85546875" style="2" customWidth="1"/>
    <col min="14355" max="14355" width="5.5703125" style="2" customWidth="1"/>
    <col min="14356" max="14356" width="4.7109375" style="2" customWidth="1"/>
    <col min="14357" max="14357" width="1.85546875" style="2" customWidth="1"/>
    <col min="14358" max="14358" width="5.7109375" style="2" customWidth="1"/>
    <col min="14359" max="14592" width="9.140625" style="2"/>
    <col min="14593" max="14593" width="18.7109375" style="2" customWidth="1"/>
    <col min="14594" max="14594" width="6.5703125" style="2" customWidth="1"/>
    <col min="14595" max="14595" width="7.7109375" style="2" customWidth="1"/>
    <col min="14596" max="14597" width="6.5703125" style="2" customWidth="1"/>
    <col min="14598" max="14598" width="7.140625" style="2" customWidth="1"/>
    <col min="14599" max="14599" width="7" style="2" customWidth="1"/>
    <col min="14600" max="14600" width="4.85546875" style="2" customWidth="1"/>
    <col min="14601" max="14601" width="5" style="2" customWidth="1"/>
    <col min="14602" max="14602" width="5.85546875" style="2" customWidth="1"/>
    <col min="14603" max="14603" width="5.28515625" style="2" customWidth="1"/>
    <col min="14604" max="14604" width="6" style="2" customWidth="1"/>
    <col min="14605" max="14605" width="5.5703125" style="2" customWidth="1"/>
    <col min="14606" max="14606" width="5.140625" style="2" customWidth="1"/>
    <col min="14607" max="14607" width="2" style="2" customWidth="1"/>
    <col min="14608" max="14608" width="5.42578125" style="2" customWidth="1"/>
    <col min="14609" max="14609" width="4.85546875" style="2" customWidth="1"/>
    <col min="14610" max="14610" width="1.85546875" style="2" customWidth="1"/>
    <col min="14611" max="14611" width="5.5703125" style="2" customWidth="1"/>
    <col min="14612" max="14612" width="4.7109375" style="2" customWidth="1"/>
    <col min="14613" max="14613" width="1.85546875" style="2" customWidth="1"/>
    <col min="14614" max="14614" width="5.7109375" style="2" customWidth="1"/>
    <col min="14615" max="14848" width="9.140625" style="2"/>
    <col min="14849" max="14849" width="18.7109375" style="2" customWidth="1"/>
    <col min="14850" max="14850" width="6.5703125" style="2" customWidth="1"/>
    <col min="14851" max="14851" width="7.7109375" style="2" customWidth="1"/>
    <col min="14852" max="14853" width="6.5703125" style="2" customWidth="1"/>
    <col min="14854" max="14854" width="7.140625" style="2" customWidth="1"/>
    <col min="14855" max="14855" width="7" style="2" customWidth="1"/>
    <col min="14856" max="14856" width="4.85546875" style="2" customWidth="1"/>
    <col min="14857" max="14857" width="5" style="2" customWidth="1"/>
    <col min="14858" max="14858" width="5.85546875" style="2" customWidth="1"/>
    <col min="14859" max="14859" width="5.28515625" style="2" customWidth="1"/>
    <col min="14860" max="14860" width="6" style="2" customWidth="1"/>
    <col min="14861" max="14861" width="5.5703125" style="2" customWidth="1"/>
    <col min="14862" max="14862" width="5.140625" style="2" customWidth="1"/>
    <col min="14863" max="14863" width="2" style="2" customWidth="1"/>
    <col min="14864" max="14864" width="5.42578125" style="2" customWidth="1"/>
    <col min="14865" max="14865" width="4.85546875" style="2" customWidth="1"/>
    <col min="14866" max="14866" width="1.85546875" style="2" customWidth="1"/>
    <col min="14867" max="14867" width="5.5703125" style="2" customWidth="1"/>
    <col min="14868" max="14868" width="4.7109375" style="2" customWidth="1"/>
    <col min="14869" max="14869" width="1.85546875" style="2" customWidth="1"/>
    <col min="14870" max="14870" width="5.7109375" style="2" customWidth="1"/>
    <col min="14871" max="15104" width="9.140625" style="2"/>
    <col min="15105" max="15105" width="18.7109375" style="2" customWidth="1"/>
    <col min="15106" max="15106" width="6.5703125" style="2" customWidth="1"/>
    <col min="15107" max="15107" width="7.7109375" style="2" customWidth="1"/>
    <col min="15108" max="15109" width="6.5703125" style="2" customWidth="1"/>
    <col min="15110" max="15110" width="7.140625" style="2" customWidth="1"/>
    <col min="15111" max="15111" width="7" style="2" customWidth="1"/>
    <col min="15112" max="15112" width="4.85546875" style="2" customWidth="1"/>
    <col min="15113" max="15113" width="5" style="2" customWidth="1"/>
    <col min="15114" max="15114" width="5.85546875" style="2" customWidth="1"/>
    <col min="15115" max="15115" width="5.28515625" style="2" customWidth="1"/>
    <col min="15116" max="15116" width="6" style="2" customWidth="1"/>
    <col min="15117" max="15117" width="5.5703125" style="2" customWidth="1"/>
    <col min="15118" max="15118" width="5.140625" style="2" customWidth="1"/>
    <col min="15119" max="15119" width="2" style="2" customWidth="1"/>
    <col min="15120" max="15120" width="5.42578125" style="2" customWidth="1"/>
    <col min="15121" max="15121" width="4.85546875" style="2" customWidth="1"/>
    <col min="15122" max="15122" width="1.85546875" style="2" customWidth="1"/>
    <col min="15123" max="15123" width="5.5703125" style="2" customWidth="1"/>
    <col min="15124" max="15124" width="4.7109375" style="2" customWidth="1"/>
    <col min="15125" max="15125" width="1.85546875" style="2" customWidth="1"/>
    <col min="15126" max="15126" width="5.7109375" style="2" customWidth="1"/>
    <col min="15127" max="15360" width="9.140625" style="2"/>
    <col min="15361" max="15361" width="18.7109375" style="2" customWidth="1"/>
    <col min="15362" max="15362" width="6.5703125" style="2" customWidth="1"/>
    <col min="15363" max="15363" width="7.7109375" style="2" customWidth="1"/>
    <col min="15364" max="15365" width="6.5703125" style="2" customWidth="1"/>
    <col min="15366" max="15366" width="7.140625" style="2" customWidth="1"/>
    <col min="15367" max="15367" width="7" style="2" customWidth="1"/>
    <col min="15368" max="15368" width="4.85546875" style="2" customWidth="1"/>
    <col min="15369" max="15369" width="5" style="2" customWidth="1"/>
    <col min="15370" max="15370" width="5.85546875" style="2" customWidth="1"/>
    <col min="15371" max="15371" width="5.28515625" style="2" customWidth="1"/>
    <col min="15372" max="15372" width="6" style="2" customWidth="1"/>
    <col min="15373" max="15373" width="5.5703125" style="2" customWidth="1"/>
    <col min="15374" max="15374" width="5.140625" style="2" customWidth="1"/>
    <col min="15375" max="15375" width="2" style="2" customWidth="1"/>
    <col min="15376" max="15376" width="5.42578125" style="2" customWidth="1"/>
    <col min="15377" max="15377" width="4.85546875" style="2" customWidth="1"/>
    <col min="15378" max="15378" width="1.85546875" style="2" customWidth="1"/>
    <col min="15379" max="15379" width="5.5703125" style="2" customWidth="1"/>
    <col min="15380" max="15380" width="4.7109375" style="2" customWidth="1"/>
    <col min="15381" max="15381" width="1.85546875" style="2" customWidth="1"/>
    <col min="15382" max="15382" width="5.7109375" style="2" customWidth="1"/>
    <col min="15383" max="15616" width="9.140625" style="2"/>
    <col min="15617" max="15617" width="18.7109375" style="2" customWidth="1"/>
    <col min="15618" max="15618" width="6.5703125" style="2" customWidth="1"/>
    <col min="15619" max="15619" width="7.7109375" style="2" customWidth="1"/>
    <col min="15620" max="15621" width="6.5703125" style="2" customWidth="1"/>
    <col min="15622" max="15622" width="7.140625" style="2" customWidth="1"/>
    <col min="15623" max="15623" width="7" style="2" customWidth="1"/>
    <col min="15624" max="15624" width="4.85546875" style="2" customWidth="1"/>
    <col min="15625" max="15625" width="5" style="2" customWidth="1"/>
    <col min="15626" max="15626" width="5.85546875" style="2" customWidth="1"/>
    <col min="15627" max="15627" width="5.28515625" style="2" customWidth="1"/>
    <col min="15628" max="15628" width="6" style="2" customWidth="1"/>
    <col min="15629" max="15629" width="5.5703125" style="2" customWidth="1"/>
    <col min="15630" max="15630" width="5.140625" style="2" customWidth="1"/>
    <col min="15631" max="15631" width="2" style="2" customWidth="1"/>
    <col min="15632" max="15632" width="5.42578125" style="2" customWidth="1"/>
    <col min="15633" max="15633" width="4.85546875" style="2" customWidth="1"/>
    <col min="15634" max="15634" width="1.85546875" style="2" customWidth="1"/>
    <col min="15635" max="15635" width="5.5703125" style="2" customWidth="1"/>
    <col min="15636" max="15636" width="4.7109375" style="2" customWidth="1"/>
    <col min="15637" max="15637" width="1.85546875" style="2" customWidth="1"/>
    <col min="15638" max="15638" width="5.7109375" style="2" customWidth="1"/>
    <col min="15639" max="15872" width="9.140625" style="2"/>
    <col min="15873" max="15873" width="18.7109375" style="2" customWidth="1"/>
    <col min="15874" max="15874" width="6.5703125" style="2" customWidth="1"/>
    <col min="15875" max="15875" width="7.7109375" style="2" customWidth="1"/>
    <col min="15876" max="15877" width="6.5703125" style="2" customWidth="1"/>
    <col min="15878" max="15878" width="7.140625" style="2" customWidth="1"/>
    <col min="15879" max="15879" width="7" style="2" customWidth="1"/>
    <col min="15880" max="15880" width="4.85546875" style="2" customWidth="1"/>
    <col min="15881" max="15881" width="5" style="2" customWidth="1"/>
    <col min="15882" max="15882" width="5.85546875" style="2" customWidth="1"/>
    <col min="15883" max="15883" width="5.28515625" style="2" customWidth="1"/>
    <col min="15884" max="15884" width="6" style="2" customWidth="1"/>
    <col min="15885" max="15885" width="5.5703125" style="2" customWidth="1"/>
    <col min="15886" max="15886" width="5.140625" style="2" customWidth="1"/>
    <col min="15887" max="15887" width="2" style="2" customWidth="1"/>
    <col min="15888" max="15888" width="5.42578125" style="2" customWidth="1"/>
    <col min="15889" max="15889" width="4.85546875" style="2" customWidth="1"/>
    <col min="15890" max="15890" width="1.85546875" style="2" customWidth="1"/>
    <col min="15891" max="15891" width="5.5703125" style="2" customWidth="1"/>
    <col min="15892" max="15892" width="4.7109375" style="2" customWidth="1"/>
    <col min="15893" max="15893" width="1.85546875" style="2" customWidth="1"/>
    <col min="15894" max="15894" width="5.7109375" style="2" customWidth="1"/>
    <col min="15895" max="16128" width="9.140625" style="2"/>
    <col min="16129" max="16129" width="18.7109375" style="2" customWidth="1"/>
    <col min="16130" max="16130" width="6.5703125" style="2" customWidth="1"/>
    <col min="16131" max="16131" width="7.7109375" style="2" customWidth="1"/>
    <col min="16132" max="16133" width="6.5703125" style="2" customWidth="1"/>
    <col min="16134" max="16134" width="7.140625" style="2" customWidth="1"/>
    <col min="16135" max="16135" width="7" style="2" customWidth="1"/>
    <col min="16136" max="16136" width="4.85546875" style="2" customWidth="1"/>
    <col min="16137" max="16137" width="5" style="2" customWidth="1"/>
    <col min="16138" max="16138" width="5.85546875" style="2" customWidth="1"/>
    <col min="16139" max="16139" width="5.28515625" style="2" customWidth="1"/>
    <col min="16140" max="16140" width="6" style="2" customWidth="1"/>
    <col min="16141" max="16141" width="5.5703125" style="2" customWidth="1"/>
    <col min="16142" max="16142" width="5.140625" style="2" customWidth="1"/>
    <col min="16143" max="16143" width="2" style="2" customWidth="1"/>
    <col min="16144" max="16144" width="5.42578125" style="2" customWidth="1"/>
    <col min="16145" max="16145" width="4.85546875" style="2" customWidth="1"/>
    <col min="16146" max="16146" width="1.85546875" style="2" customWidth="1"/>
    <col min="16147" max="16147" width="5.5703125" style="2" customWidth="1"/>
    <col min="16148" max="16148" width="4.7109375" style="2" customWidth="1"/>
    <col min="16149" max="16149" width="1.85546875" style="2" customWidth="1"/>
    <col min="16150" max="16150" width="5.7109375" style="2" customWidth="1"/>
    <col min="16151" max="16384" width="9.140625" style="2"/>
  </cols>
  <sheetData>
    <row r="1" spans="1:22" x14ac:dyDescent="0.25">
      <c r="A1" s="1" t="s">
        <v>84</v>
      </c>
      <c r="B1" s="1"/>
    </row>
    <row r="2" spans="1:22" x14ac:dyDescent="0.25">
      <c r="A2" s="1"/>
      <c r="B2" s="1"/>
    </row>
    <row r="3" spans="1:22" x14ac:dyDescent="0.25">
      <c r="A3" s="1" t="s">
        <v>85</v>
      </c>
      <c r="B3" s="1">
        <v>1000</v>
      </c>
      <c r="C3" s="1">
        <v>1100</v>
      </c>
      <c r="D3" s="1">
        <v>1200</v>
      </c>
      <c r="E3" s="1">
        <v>1300</v>
      </c>
      <c r="F3" s="1">
        <v>1400</v>
      </c>
    </row>
    <row r="4" spans="1:22" x14ac:dyDescent="0.25">
      <c r="A4" s="1" t="s">
        <v>86</v>
      </c>
      <c r="B4" s="15">
        <v>30</v>
      </c>
      <c r="C4" s="15">
        <v>27</v>
      </c>
      <c r="D4" s="15">
        <v>22</v>
      </c>
      <c r="E4" s="15">
        <v>18</v>
      </c>
      <c r="F4" s="15">
        <v>15</v>
      </c>
      <c r="G4" s="15"/>
      <c r="H4" s="1"/>
    </row>
    <row r="5" spans="1:22" ht="14.25" customHeight="1" x14ac:dyDescent="0.25">
      <c r="A5" s="14"/>
      <c r="B5" s="1"/>
      <c r="C5" s="1"/>
      <c r="D5" s="1"/>
      <c r="E5" s="1"/>
      <c r="F5" s="1"/>
      <c r="G5" s="1"/>
      <c r="H5" s="1"/>
    </row>
    <row r="6" spans="1:22" ht="15" customHeight="1" x14ac:dyDescent="0.25">
      <c r="A6" s="14" t="s">
        <v>45</v>
      </c>
      <c r="B6" s="1"/>
      <c r="C6" s="1"/>
      <c r="D6" s="1"/>
      <c r="E6" s="1"/>
      <c r="F6" s="1"/>
      <c r="G6" s="1"/>
      <c r="H6" s="1"/>
    </row>
    <row r="7" spans="1:22" ht="14.25" customHeight="1" x14ac:dyDescent="0.25">
      <c r="A7" s="14" t="s">
        <v>46</v>
      </c>
      <c r="B7" s="1"/>
      <c r="C7" s="1"/>
      <c r="D7" s="1"/>
      <c r="E7" s="1"/>
      <c r="F7" s="1"/>
      <c r="G7" s="1"/>
      <c r="H7" s="1"/>
    </row>
    <row r="8" spans="1:22" ht="14.25" customHeight="1" x14ac:dyDescent="0.25">
      <c r="A8" s="14" t="s">
        <v>87</v>
      </c>
      <c r="B8" s="29"/>
      <c r="C8" s="15"/>
      <c r="D8" s="4"/>
      <c r="E8" s="1"/>
      <c r="F8" s="15"/>
      <c r="G8" s="4"/>
      <c r="H8" s="1"/>
      <c r="I8" s="15"/>
      <c r="J8" s="4"/>
      <c r="K8" s="1"/>
      <c r="L8" s="15"/>
      <c r="M8" s="4"/>
      <c r="N8" s="1"/>
      <c r="O8" s="15"/>
      <c r="P8" s="4"/>
      <c r="Q8" s="1"/>
      <c r="R8" s="15"/>
      <c r="S8" s="4"/>
      <c r="T8" s="1"/>
      <c r="U8" s="15"/>
      <c r="V8" s="4"/>
    </row>
    <row r="9" spans="1:22" x14ac:dyDescent="0.25">
      <c r="A9" s="3"/>
      <c r="B9" s="3"/>
      <c r="C9" s="1"/>
      <c r="D9" s="1"/>
      <c r="E9" s="1"/>
      <c r="F9" s="1"/>
      <c r="G9" s="1"/>
      <c r="H9" s="1"/>
    </row>
    <row r="10" spans="1:22" x14ac:dyDescent="0.25">
      <c r="A10" s="30" t="s">
        <v>32</v>
      </c>
      <c r="B10" s="3"/>
    </row>
    <row r="11" spans="1:22" x14ac:dyDescent="0.25">
      <c r="A11" s="3"/>
      <c r="B11" s="3"/>
    </row>
    <row r="12" spans="1:22" x14ac:dyDescent="0.25">
      <c r="A12" s="5"/>
      <c r="B12" s="3"/>
    </row>
    <row r="14" spans="1:22" x14ac:dyDescent="0.25">
      <c r="A14" s="7"/>
      <c r="B14" s="7"/>
    </row>
    <row r="15" spans="1:22" x14ac:dyDescent="0.25">
      <c r="A15" s="7"/>
      <c r="B15" s="7"/>
      <c r="D15" s="6"/>
      <c r="E15" s="6"/>
      <c r="H15" s="7"/>
      <c r="I15" s="7"/>
      <c r="K15" s="6"/>
      <c r="L15" s="6"/>
    </row>
    <row r="16" spans="1:22" x14ac:dyDescent="0.25">
      <c r="A16" s="7"/>
      <c r="B16" s="7"/>
      <c r="H16" s="8"/>
      <c r="I16" s="7"/>
    </row>
    <row r="17" spans="1:22" x14ac:dyDescent="0.25">
      <c r="A17" s="8"/>
      <c r="B17" s="7"/>
      <c r="H17" s="7"/>
      <c r="I17" s="7"/>
    </row>
    <row r="18" spans="1:22" x14ac:dyDescent="0.25">
      <c r="A18" s="8"/>
      <c r="B18" s="7"/>
      <c r="G18" s="9"/>
      <c r="H18" s="8"/>
      <c r="I18" s="7"/>
    </row>
    <row r="19" spans="1:22" x14ac:dyDescent="0.25">
      <c r="A19" s="7"/>
      <c r="B19" s="7"/>
      <c r="G19" s="10"/>
      <c r="H19" s="7"/>
      <c r="I19" s="7"/>
      <c r="M19" s="10"/>
      <c r="P19" s="10"/>
      <c r="S19" s="10"/>
      <c r="V19" s="10"/>
    </row>
    <row r="20" spans="1:22" x14ac:dyDescent="0.25">
      <c r="A20" s="7"/>
      <c r="B20" s="7"/>
      <c r="G20" s="10"/>
      <c r="H20" s="11"/>
      <c r="I20" s="7"/>
      <c r="M20" s="10"/>
      <c r="P20" s="10"/>
      <c r="S20" s="10"/>
      <c r="V20" s="10"/>
    </row>
    <row r="21" spans="1:22" x14ac:dyDescent="0.25">
      <c r="A21" s="8"/>
      <c r="B21" s="1"/>
      <c r="E21" s="6"/>
      <c r="H21" s="8"/>
      <c r="I21" s="1"/>
      <c r="L21" s="6"/>
    </row>
    <row r="22" spans="1:22" x14ac:dyDescent="0.25">
      <c r="A22" s="8"/>
      <c r="B22" s="7"/>
      <c r="H22" s="8"/>
      <c r="I22" s="7"/>
    </row>
    <row r="23" spans="1:22" x14ac:dyDescent="0.25">
      <c r="B23" s="7"/>
      <c r="I23" s="7"/>
    </row>
    <row r="24" spans="1:22" x14ac:dyDescent="0.25">
      <c r="A24" s="8"/>
      <c r="B24" s="1"/>
    </row>
    <row r="25" spans="1:22" x14ac:dyDescent="0.25">
      <c r="A25" s="8" t="s">
        <v>15</v>
      </c>
    </row>
    <row r="26" spans="1:22" x14ac:dyDescent="0.25">
      <c r="A26" s="7"/>
      <c r="B26" s="31"/>
      <c r="G26" s="6"/>
    </row>
    <row r="27" spans="1:22" x14ac:dyDescent="0.25">
      <c r="A27" s="7" t="s">
        <v>88</v>
      </c>
      <c r="B27" s="7">
        <v>1000</v>
      </c>
      <c r="C27" s="7">
        <v>1100</v>
      </c>
      <c r="D27" s="7">
        <v>1200</v>
      </c>
      <c r="E27" s="7">
        <v>1300</v>
      </c>
      <c r="F27" s="7">
        <v>1400</v>
      </c>
    </row>
    <row r="28" spans="1:22" x14ac:dyDescent="0.25">
      <c r="A28" s="7" t="s">
        <v>89</v>
      </c>
      <c r="B28" s="24">
        <v>30</v>
      </c>
      <c r="C28" s="24">
        <v>27</v>
      </c>
      <c r="D28" s="24">
        <v>22</v>
      </c>
      <c r="E28" s="24">
        <v>18</v>
      </c>
      <c r="F28" s="24">
        <v>15</v>
      </c>
    </row>
    <row r="29" spans="1:22" x14ac:dyDescent="0.25">
      <c r="A29" s="16" t="s">
        <v>8</v>
      </c>
      <c r="B29" s="2">
        <f t="shared" ref="B29:F30" si="0">B27-$B36</f>
        <v>-200</v>
      </c>
      <c r="C29" s="2">
        <f t="shared" si="0"/>
        <v>-100</v>
      </c>
      <c r="D29" s="2">
        <f t="shared" si="0"/>
        <v>0</v>
      </c>
      <c r="E29" s="2">
        <f t="shared" si="0"/>
        <v>100</v>
      </c>
      <c r="F29" s="2">
        <f t="shared" si="0"/>
        <v>200</v>
      </c>
      <c r="G29" s="6">
        <f>SUM(B29:F29)</f>
        <v>0</v>
      </c>
    </row>
    <row r="30" spans="1:22" x14ac:dyDescent="0.25">
      <c r="A30" s="16" t="s">
        <v>9</v>
      </c>
      <c r="B30" s="2">
        <f t="shared" si="0"/>
        <v>7.6000000000000014</v>
      </c>
      <c r="C30" s="2">
        <f t="shared" si="0"/>
        <v>4.6000000000000014</v>
      </c>
      <c r="D30" s="2">
        <f t="shared" si="0"/>
        <v>-0.39999999999999858</v>
      </c>
      <c r="E30" s="2">
        <f t="shared" si="0"/>
        <v>-4.3999999999999986</v>
      </c>
      <c r="F30" s="2">
        <f t="shared" si="0"/>
        <v>-7.3999999999999986</v>
      </c>
      <c r="G30" s="6">
        <f>SUM(B30:F30)</f>
        <v>7.1054273576010019E-15</v>
      </c>
    </row>
    <row r="31" spans="1:22" x14ac:dyDescent="0.25">
      <c r="A31" s="16" t="s">
        <v>10</v>
      </c>
      <c r="B31" s="2">
        <f>B29^2</f>
        <v>40000</v>
      </c>
      <c r="C31" s="2">
        <f t="shared" ref="C31:F32" si="1">C29^2</f>
        <v>10000</v>
      </c>
      <c r="D31" s="2">
        <f t="shared" si="1"/>
        <v>0</v>
      </c>
      <c r="E31" s="2">
        <f t="shared" si="1"/>
        <v>10000</v>
      </c>
      <c r="F31" s="2">
        <f t="shared" si="1"/>
        <v>40000</v>
      </c>
      <c r="G31" s="6">
        <f>SUM(B31:F31)</f>
        <v>100000</v>
      </c>
    </row>
    <row r="32" spans="1:22" x14ac:dyDescent="0.25">
      <c r="A32" s="16" t="s">
        <v>11</v>
      </c>
      <c r="B32" s="2">
        <f>B30^2</f>
        <v>57.760000000000019</v>
      </c>
      <c r="C32" s="2">
        <f t="shared" si="1"/>
        <v>21.160000000000014</v>
      </c>
      <c r="D32" s="2">
        <f t="shared" si="1"/>
        <v>0.15999999999999887</v>
      </c>
      <c r="E32" s="2">
        <f t="shared" si="1"/>
        <v>19.359999999999989</v>
      </c>
      <c r="F32" s="2">
        <f t="shared" si="1"/>
        <v>54.759999999999977</v>
      </c>
      <c r="G32" s="6">
        <f>SUM(B32:F32)</f>
        <v>153.19999999999999</v>
      </c>
    </row>
    <row r="33" spans="1:7" x14ac:dyDescent="0.25">
      <c r="A33" s="16" t="s">
        <v>12</v>
      </c>
      <c r="B33" s="2">
        <f>B29*B30</f>
        <v>-1520.0000000000002</v>
      </c>
      <c r="C33" s="2">
        <f>C29*C30</f>
        <v>-460.00000000000011</v>
      </c>
      <c r="D33" s="2">
        <f>D29*D30</f>
        <v>0</v>
      </c>
      <c r="E33" s="2">
        <f>E29*E30</f>
        <v>-439.99999999999989</v>
      </c>
      <c r="F33" s="2">
        <f>F29*F30</f>
        <v>-1479.9999999999998</v>
      </c>
      <c r="G33" s="6">
        <f>SUM(B33:F33)</f>
        <v>-3900</v>
      </c>
    </row>
    <row r="35" spans="1:7" x14ac:dyDescent="0.25">
      <c r="A35" s="6"/>
    </row>
    <row r="36" spans="1:7" x14ac:dyDescent="0.25">
      <c r="A36" s="6" t="s">
        <v>51</v>
      </c>
      <c r="B36" s="2">
        <f>AVERAGE(B27:F27)</f>
        <v>1200</v>
      </c>
    </row>
    <row r="37" spans="1:7" x14ac:dyDescent="0.25">
      <c r="A37" s="2" t="s">
        <v>52</v>
      </c>
      <c r="B37" s="2">
        <f>AVERAGE(B28:F28)</f>
        <v>22.4</v>
      </c>
    </row>
    <row r="39" spans="1:7" x14ac:dyDescent="0.25">
      <c r="A39" s="2" t="s">
        <v>53</v>
      </c>
      <c r="B39" s="2">
        <f>B37-B40*B36</f>
        <v>69.199999999999989</v>
      </c>
    </row>
    <row r="40" spans="1:7" x14ac:dyDescent="0.25">
      <c r="A40" s="6" t="s">
        <v>54</v>
      </c>
      <c r="B40" s="2">
        <f>G33/G31</f>
        <v>-3.9E-2</v>
      </c>
    </row>
    <row r="42" spans="1:7" x14ac:dyDescent="0.25">
      <c r="A42" s="6" t="s">
        <v>18</v>
      </c>
    </row>
    <row r="43" spans="1:7" x14ac:dyDescent="0.25">
      <c r="A43" s="6" t="s">
        <v>56</v>
      </c>
      <c r="B43" s="2">
        <f>G33^2/G32/G31</f>
        <v>0.99281984334203666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sqref="A1:XFD1048576"/>
    </sheetView>
  </sheetViews>
  <sheetFormatPr defaultRowHeight="15" x14ac:dyDescent="0.25"/>
  <cols>
    <col min="1" max="1" width="24.140625" customWidth="1"/>
    <col min="2" max="2" width="21.7109375" customWidth="1"/>
    <col min="3" max="3" width="15.140625" customWidth="1"/>
    <col min="257" max="257" width="24.140625" customWidth="1"/>
    <col min="258" max="258" width="21.7109375" customWidth="1"/>
    <col min="259" max="259" width="15.140625" customWidth="1"/>
    <col min="513" max="513" width="24.140625" customWidth="1"/>
    <col min="514" max="514" width="21.7109375" customWidth="1"/>
    <col min="515" max="515" width="15.140625" customWidth="1"/>
    <col min="769" max="769" width="24.140625" customWidth="1"/>
    <col min="770" max="770" width="21.7109375" customWidth="1"/>
    <col min="771" max="771" width="15.140625" customWidth="1"/>
    <col min="1025" max="1025" width="24.140625" customWidth="1"/>
    <col min="1026" max="1026" width="21.7109375" customWidth="1"/>
    <col min="1027" max="1027" width="15.140625" customWidth="1"/>
    <col min="1281" max="1281" width="24.140625" customWidth="1"/>
    <col min="1282" max="1282" width="21.7109375" customWidth="1"/>
    <col min="1283" max="1283" width="15.140625" customWidth="1"/>
    <col min="1537" max="1537" width="24.140625" customWidth="1"/>
    <col min="1538" max="1538" width="21.7109375" customWidth="1"/>
    <col min="1539" max="1539" width="15.140625" customWidth="1"/>
    <col min="1793" max="1793" width="24.140625" customWidth="1"/>
    <col min="1794" max="1794" width="21.7109375" customWidth="1"/>
    <col min="1795" max="1795" width="15.140625" customWidth="1"/>
    <col min="2049" max="2049" width="24.140625" customWidth="1"/>
    <col min="2050" max="2050" width="21.7109375" customWidth="1"/>
    <col min="2051" max="2051" width="15.140625" customWidth="1"/>
    <col min="2305" max="2305" width="24.140625" customWidth="1"/>
    <col min="2306" max="2306" width="21.7109375" customWidth="1"/>
    <col min="2307" max="2307" width="15.140625" customWidth="1"/>
    <col min="2561" max="2561" width="24.140625" customWidth="1"/>
    <col min="2562" max="2562" width="21.7109375" customWidth="1"/>
    <col min="2563" max="2563" width="15.140625" customWidth="1"/>
    <col min="2817" max="2817" width="24.140625" customWidth="1"/>
    <col min="2818" max="2818" width="21.7109375" customWidth="1"/>
    <col min="2819" max="2819" width="15.140625" customWidth="1"/>
    <col min="3073" max="3073" width="24.140625" customWidth="1"/>
    <col min="3074" max="3074" width="21.7109375" customWidth="1"/>
    <col min="3075" max="3075" width="15.140625" customWidth="1"/>
    <col min="3329" max="3329" width="24.140625" customWidth="1"/>
    <col min="3330" max="3330" width="21.7109375" customWidth="1"/>
    <col min="3331" max="3331" width="15.140625" customWidth="1"/>
    <col min="3585" max="3585" width="24.140625" customWidth="1"/>
    <col min="3586" max="3586" width="21.7109375" customWidth="1"/>
    <col min="3587" max="3587" width="15.140625" customWidth="1"/>
    <col min="3841" max="3841" width="24.140625" customWidth="1"/>
    <col min="3842" max="3842" width="21.7109375" customWidth="1"/>
    <col min="3843" max="3843" width="15.140625" customWidth="1"/>
    <col min="4097" max="4097" width="24.140625" customWidth="1"/>
    <col min="4098" max="4098" width="21.7109375" customWidth="1"/>
    <col min="4099" max="4099" width="15.140625" customWidth="1"/>
    <col min="4353" max="4353" width="24.140625" customWidth="1"/>
    <col min="4354" max="4354" width="21.7109375" customWidth="1"/>
    <col min="4355" max="4355" width="15.140625" customWidth="1"/>
    <col min="4609" max="4609" width="24.140625" customWidth="1"/>
    <col min="4610" max="4610" width="21.7109375" customWidth="1"/>
    <col min="4611" max="4611" width="15.140625" customWidth="1"/>
    <col min="4865" max="4865" width="24.140625" customWidth="1"/>
    <col min="4866" max="4866" width="21.7109375" customWidth="1"/>
    <col min="4867" max="4867" width="15.140625" customWidth="1"/>
    <col min="5121" max="5121" width="24.140625" customWidth="1"/>
    <col min="5122" max="5122" width="21.7109375" customWidth="1"/>
    <col min="5123" max="5123" width="15.140625" customWidth="1"/>
    <col min="5377" max="5377" width="24.140625" customWidth="1"/>
    <col min="5378" max="5378" width="21.7109375" customWidth="1"/>
    <col min="5379" max="5379" width="15.140625" customWidth="1"/>
    <col min="5633" max="5633" width="24.140625" customWidth="1"/>
    <col min="5634" max="5634" width="21.7109375" customWidth="1"/>
    <col min="5635" max="5635" width="15.140625" customWidth="1"/>
    <col min="5889" max="5889" width="24.140625" customWidth="1"/>
    <col min="5890" max="5890" width="21.7109375" customWidth="1"/>
    <col min="5891" max="5891" width="15.140625" customWidth="1"/>
    <col min="6145" max="6145" width="24.140625" customWidth="1"/>
    <col min="6146" max="6146" width="21.7109375" customWidth="1"/>
    <col min="6147" max="6147" width="15.140625" customWidth="1"/>
    <col min="6401" max="6401" width="24.140625" customWidth="1"/>
    <col min="6402" max="6402" width="21.7109375" customWidth="1"/>
    <col min="6403" max="6403" width="15.140625" customWidth="1"/>
    <col min="6657" max="6657" width="24.140625" customWidth="1"/>
    <col min="6658" max="6658" width="21.7109375" customWidth="1"/>
    <col min="6659" max="6659" width="15.140625" customWidth="1"/>
    <col min="6913" max="6913" width="24.140625" customWidth="1"/>
    <col min="6914" max="6914" width="21.7109375" customWidth="1"/>
    <col min="6915" max="6915" width="15.140625" customWidth="1"/>
    <col min="7169" max="7169" width="24.140625" customWidth="1"/>
    <col min="7170" max="7170" width="21.7109375" customWidth="1"/>
    <col min="7171" max="7171" width="15.140625" customWidth="1"/>
    <col min="7425" max="7425" width="24.140625" customWidth="1"/>
    <col min="7426" max="7426" width="21.7109375" customWidth="1"/>
    <col min="7427" max="7427" width="15.140625" customWidth="1"/>
    <col min="7681" max="7681" width="24.140625" customWidth="1"/>
    <col min="7682" max="7682" width="21.7109375" customWidth="1"/>
    <col min="7683" max="7683" width="15.140625" customWidth="1"/>
    <col min="7937" max="7937" width="24.140625" customWidth="1"/>
    <col min="7938" max="7938" width="21.7109375" customWidth="1"/>
    <col min="7939" max="7939" width="15.140625" customWidth="1"/>
    <col min="8193" max="8193" width="24.140625" customWidth="1"/>
    <col min="8194" max="8194" width="21.7109375" customWidth="1"/>
    <col min="8195" max="8195" width="15.140625" customWidth="1"/>
    <col min="8449" max="8449" width="24.140625" customWidth="1"/>
    <col min="8450" max="8450" width="21.7109375" customWidth="1"/>
    <col min="8451" max="8451" width="15.140625" customWidth="1"/>
    <col min="8705" max="8705" width="24.140625" customWidth="1"/>
    <col min="8706" max="8706" width="21.7109375" customWidth="1"/>
    <col min="8707" max="8707" width="15.140625" customWidth="1"/>
    <col min="8961" max="8961" width="24.140625" customWidth="1"/>
    <col min="8962" max="8962" width="21.7109375" customWidth="1"/>
    <col min="8963" max="8963" width="15.140625" customWidth="1"/>
    <col min="9217" max="9217" width="24.140625" customWidth="1"/>
    <col min="9218" max="9218" width="21.7109375" customWidth="1"/>
    <col min="9219" max="9219" width="15.140625" customWidth="1"/>
    <col min="9473" max="9473" width="24.140625" customWidth="1"/>
    <col min="9474" max="9474" width="21.7109375" customWidth="1"/>
    <col min="9475" max="9475" width="15.140625" customWidth="1"/>
    <col min="9729" max="9729" width="24.140625" customWidth="1"/>
    <col min="9730" max="9730" width="21.7109375" customWidth="1"/>
    <col min="9731" max="9731" width="15.140625" customWidth="1"/>
    <col min="9985" max="9985" width="24.140625" customWidth="1"/>
    <col min="9986" max="9986" width="21.7109375" customWidth="1"/>
    <col min="9987" max="9987" width="15.140625" customWidth="1"/>
    <col min="10241" max="10241" width="24.140625" customWidth="1"/>
    <col min="10242" max="10242" width="21.7109375" customWidth="1"/>
    <col min="10243" max="10243" width="15.140625" customWidth="1"/>
    <col min="10497" max="10497" width="24.140625" customWidth="1"/>
    <col min="10498" max="10498" width="21.7109375" customWidth="1"/>
    <col min="10499" max="10499" width="15.140625" customWidth="1"/>
    <col min="10753" max="10753" width="24.140625" customWidth="1"/>
    <col min="10754" max="10754" width="21.7109375" customWidth="1"/>
    <col min="10755" max="10755" width="15.140625" customWidth="1"/>
    <col min="11009" max="11009" width="24.140625" customWidth="1"/>
    <col min="11010" max="11010" width="21.7109375" customWidth="1"/>
    <col min="11011" max="11011" width="15.140625" customWidth="1"/>
    <col min="11265" max="11265" width="24.140625" customWidth="1"/>
    <col min="11266" max="11266" width="21.7109375" customWidth="1"/>
    <col min="11267" max="11267" width="15.140625" customWidth="1"/>
    <col min="11521" max="11521" width="24.140625" customWidth="1"/>
    <col min="11522" max="11522" width="21.7109375" customWidth="1"/>
    <col min="11523" max="11523" width="15.140625" customWidth="1"/>
    <col min="11777" max="11777" width="24.140625" customWidth="1"/>
    <col min="11778" max="11778" width="21.7109375" customWidth="1"/>
    <col min="11779" max="11779" width="15.140625" customWidth="1"/>
    <col min="12033" max="12033" width="24.140625" customWidth="1"/>
    <col min="12034" max="12034" width="21.7109375" customWidth="1"/>
    <col min="12035" max="12035" width="15.140625" customWidth="1"/>
    <col min="12289" max="12289" width="24.140625" customWidth="1"/>
    <col min="12290" max="12290" width="21.7109375" customWidth="1"/>
    <col min="12291" max="12291" width="15.140625" customWidth="1"/>
    <col min="12545" max="12545" width="24.140625" customWidth="1"/>
    <col min="12546" max="12546" width="21.7109375" customWidth="1"/>
    <col min="12547" max="12547" width="15.140625" customWidth="1"/>
    <col min="12801" max="12801" width="24.140625" customWidth="1"/>
    <col min="12802" max="12802" width="21.7109375" customWidth="1"/>
    <col min="12803" max="12803" width="15.140625" customWidth="1"/>
    <col min="13057" max="13057" width="24.140625" customWidth="1"/>
    <col min="13058" max="13058" width="21.7109375" customWidth="1"/>
    <col min="13059" max="13059" width="15.140625" customWidth="1"/>
    <col min="13313" max="13313" width="24.140625" customWidth="1"/>
    <col min="13314" max="13314" width="21.7109375" customWidth="1"/>
    <col min="13315" max="13315" width="15.140625" customWidth="1"/>
    <col min="13569" max="13569" width="24.140625" customWidth="1"/>
    <col min="13570" max="13570" width="21.7109375" customWidth="1"/>
    <col min="13571" max="13571" width="15.140625" customWidth="1"/>
    <col min="13825" max="13825" width="24.140625" customWidth="1"/>
    <col min="13826" max="13826" width="21.7109375" customWidth="1"/>
    <col min="13827" max="13827" width="15.140625" customWidth="1"/>
    <col min="14081" max="14081" width="24.140625" customWidth="1"/>
    <col min="14082" max="14082" width="21.7109375" customWidth="1"/>
    <col min="14083" max="14083" width="15.140625" customWidth="1"/>
    <col min="14337" max="14337" width="24.140625" customWidth="1"/>
    <col min="14338" max="14338" width="21.7109375" customWidth="1"/>
    <col min="14339" max="14339" width="15.140625" customWidth="1"/>
    <col min="14593" max="14593" width="24.140625" customWidth="1"/>
    <col min="14594" max="14594" width="21.7109375" customWidth="1"/>
    <col min="14595" max="14595" width="15.140625" customWidth="1"/>
    <col min="14849" max="14849" width="24.140625" customWidth="1"/>
    <col min="14850" max="14850" width="21.7109375" customWidth="1"/>
    <col min="14851" max="14851" width="15.140625" customWidth="1"/>
    <col min="15105" max="15105" width="24.140625" customWidth="1"/>
    <col min="15106" max="15106" width="21.7109375" customWidth="1"/>
    <col min="15107" max="15107" width="15.140625" customWidth="1"/>
    <col min="15361" max="15361" width="24.140625" customWidth="1"/>
    <col min="15362" max="15362" width="21.7109375" customWidth="1"/>
    <col min="15363" max="15363" width="15.140625" customWidth="1"/>
    <col min="15617" max="15617" width="24.140625" customWidth="1"/>
    <col min="15618" max="15618" width="21.7109375" customWidth="1"/>
    <col min="15619" max="15619" width="15.140625" customWidth="1"/>
    <col min="15873" max="15873" width="24.140625" customWidth="1"/>
    <col min="15874" max="15874" width="21.7109375" customWidth="1"/>
    <col min="15875" max="15875" width="15.140625" customWidth="1"/>
    <col min="16129" max="16129" width="24.140625" customWidth="1"/>
    <col min="16130" max="16130" width="21.7109375" customWidth="1"/>
    <col min="16131" max="16131" width="15.140625" customWidth="1"/>
  </cols>
  <sheetData>
    <row r="1" spans="1:6" ht="15.75" x14ac:dyDescent="0.25">
      <c r="A1" s="35" t="s">
        <v>90</v>
      </c>
    </row>
    <row r="3" spans="1:6" x14ac:dyDescent="0.25">
      <c r="B3" s="36" t="s">
        <v>91</v>
      </c>
      <c r="C3" s="36" t="s">
        <v>92</v>
      </c>
    </row>
    <row r="4" spans="1:6" x14ac:dyDescent="0.25">
      <c r="B4" s="36">
        <v>9</v>
      </c>
      <c r="C4" s="36">
        <v>15</v>
      </c>
    </row>
    <row r="5" spans="1:6" x14ac:dyDescent="0.25">
      <c r="B5" s="36">
        <v>17</v>
      </c>
      <c r="C5" s="36">
        <v>28</v>
      </c>
    </row>
    <row r="6" spans="1:6" x14ac:dyDescent="0.25">
      <c r="B6" s="36">
        <v>10</v>
      </c>
      <c r="C6" s="36">
        <v>19</v>
      </c>
    </row>
    <row r="7" spans="1:6" x14ac:dyDescent="0.25">
      <c r="B7" s="36">
        <v>20</v>
      </c>
      <c r="C7" s="36">
        <v>35</v>
      </c>
    </row>
    <row r="8" spans="1:6" x14ac:dyDescent="0.25">
      <c r="B8" s="36">
        <v>8</v>
      </c>
      <c r="C8" s="36">
        <v>10</v>
      </c>
    </row>
    <row r="9" spans="1:6" x14ac:dyDescent="0.25">
      <c r="A9" s="37"/>
      <c r="B9" s="37"/>
    </row>
    <row r="10" spans="1:6" x14ac:dyDescent="0.25">
      <c r="A10" s="37" t="s">
        <v>93</v>
      </c>
      <c r="B10" s="37"/>
    </row>
    <row r="11" spans="1:6" x14ac:dyDescent="0.25">
      <c r="A11" s="37" t="s">
        <v>94</v>
      </c>
      <c r="B11" s="37"/>
    </row>
    <row r="15" spans="1:6" x14ac:dyDescent="0.25">
      <c r="A15" s="38" t="s">
        <v>49</v>
      </c>
      <c r="B15" s="38" t="s">
        <v>50</v>
      </c>
      <c r="C15" t="s">
        <v>8</v>
      </c>
      <c r="D15" t="s">
        <v>9</v>
      </c>
      <c r="E15" t="s">
        <v>10</v>
      </c>
      <c r="F15" t="s">
        <v>12</v>
      </c>
    </row>
    <row r="16" spans="1:6" x14ac:dyDescent="0.25">
      <c r="A16">
        <v>9</v>
      </c>
      <c r="B16">
        <v>15</v>
      </c>
      <c r="C16">
        <f>A16-B$26</f>
        <v>-3.8000000000000007</v>
      </c>
      <c r="D16">
        <f>B16-B$27</f>
        <v>-6.3999999999999986</v>
      </c>
      <c r="E16">
        <f>C16^2</f>
        <v>14.440000000000005</v>
      </c>
      <c r="F16">
        <f>C16*D16</f>
        <v>24.32</v>
      </c>
    </row>
    <row r="17" spans="1:6" x14ac:dyDescent="0.25">
      <c r="A17">
        <v>17</v>
      </c>
      <c r="B17">
        <v>28</v>
      </c>
      <c r="C17">
        <f>A17-B$26</f>
        <v>4.1999999999999993</v>
      </c>
      <c r="D17">
        <f>B17-B$27</f>
        <v>6.6000000000000014</v>
      </c>
      <c r="E17">
        <f>C17^2</f>
        <v>17.639999999999993</v>
      </c>
      <c r="F17">
        <f>C17*D17</f>
        <v>27.720000000000002</v>
      </c>
    </row>
    <row r="18" spans="1:6" x14ac:dyDescent="0.25">
      <c r="A18">
        <v>10</v>
      </c>
      <c r="B18">
        <v>19</v>
      </c>
      <c r="C18">
        <f>A18-B$26</f>
        <v>-2.8000000000000007</v>
      </c>
      <c r="D18">
        <f>B18-B$27</f>
        <v>-2.3999999999999986</v>
      </c>
      <c r="E18">
        <f>C18^2</f>
        <v>7.8400000000000043</v>
      </c>
      <c r="F18">
        <f>C18*D18</f>
        <v>6.719999999999998</v>
      </c>
    </row>
    <row r="19" spans="1:6" x14ac:dyDescent="0.25">
      <c r="A19">
        <v>20</v>
      </c>
      <c r="B19">
        <v>35</v>
      </c>
      <c r="C19">
        <f>A19-B$26</f>
        <v>7.1999999999999993</v>
      </c>
      <c r="D19">
        <f>B19-B$27</f>
        <v>13.600000000000001</v>
      </c>
      <c r="E19">
        <f>C19^2</f>
        <v>51.839999999999989</v>
      </c>
      <c r="F19">
        <f>C19*D19</f>
        <v>97.92</v>
      </c>
    </row>
    <row r="20" spans="1:6" x14ac:dyDescent="0.25">
      <c r="A20" s="32">
        <v>8</v>
      </c>
      <c r="B20" s="32">
        <v>10</v>
      </c>
      <c r="C20">
        <f>A20-B$26</f>
        <v>-4.8000000000000007</v>
      </c>
      <c r="D20">
        <f>B20-B$27</f>
        <v>-11.399999999999999</v>
      </c>
      <c r="E20">
        <f>C20^2</f>
        <v>23.040000000000006</v>
      </c>
      <c r="F20">
        <f>C20*D20</f>
        <v>54.72</v>
      </c>
    </row>
    <row r="21" spans="1:6" x14ac:dyDescent="0.25">
      <c r="A21">
        <f t="shared" ref="A21:F21" si="0">SUM(A16:A20)</f>
        <v>64</v>
      </c>
      <c r="B21">
        <f t="shared" si="0"/>
        <v>107</v>
      </c>
      <c r="C21">
        <f t="shared" si="0"/>
        <v>0</v>
      </c>
      <c r="D21">
        <f t="shared" si="0"/>
        <v>0</v>
      </c>
      <c r="E21">
        <f t="shared" si="0"/>
        <v>114.8</v>
      </c>
      <c r="F21">
        <f t="shared" si="0"/>
        <v>211.4</v>
      </c>
    </row>
    <row r="25" spans="1:6" x14ac:dyDescent="0.25">
      <c r="A25" t="s">
        <v>32</v>
      </c>
    </row>
    <row r="26" spans="1:6" x14ac:dyDescent="0.25">
      <c r="A26" t="s">
        <v>95</v>
      </c>
      <c r="B26">
        <f>AVERAGE(A16:A20)</f>
        <v>12.8</v>
      </c>
    </row>
    <row r="27" spans="1:6" x14ac:dyDescent="0.25">
      <c r="A27" t="s">
        <v>96</v>
      </c>
      <c r="B27">
        <f>AVERAGE(B16:B20)</f>
        <v>21.4</v>
      </c>
    </row>
    <row r="29" spans="1:6" x14ac:dyDescent="0.25">
      <c r="A29" t="s">
        <v>54</v>
      </c>
      <c r="B29">
        <f>F21/E21</f>
        <v>1.8414634146341464</v>
      </c>
    </row>
    <row r="30" spans="1:6" x14ac:dyDescent="0.25">
      <c r="A30" t="s">
        <v>53</v>
      </c>
      <c r="B30">
        <f>B27-B26*B29</f>
        <v>-2.1707317073170778</v>
      </c>
    </row>
    <row r="32" spans="1:6" x14ac:dyDescent="0.25">
      <c r="A32" t="s">
        <v>15</v>
      </c>
    </row>
    <row r="33" spans="1:5" x14ac:dyDescent="0.25">
      <c r="A33" t="s">
        <v>97</v>
      </c>
      <c r="D33">
        <f>B30+B29*15</f>
        <v>25.45121951219512</v>
      </c>
      <c r="E33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sqref="A1:XFD1048576"/>
    </sheetView>
  </sheetViews>
  <sheetFormatPr defaultColWidth="9.140625" defaultRowHeight="15" x14ac:dyDescent="0.25"/>
  <cols>
    <col min="1" max="1" width="17.85546875" style="2" customWidth="1"/>
    <col min="2" max="2" width="20.7109375" style="2" customWidth="1"/>
    <col min="3" max="4" width="9.140625" style="2"/>
    <col min="5" max="5" width="13.5703125" style="2" customWidth="1"/>
    <col min="6" max="256" width="9.140625" style="2"/>
    <col min="257" max="257" width="17.85546875" style="2" customWidth="1"/>
    <col min="258" max="258" width="20.7109375" style="2" customWidth="1"/>
    <col min="259" max="260" width="9.140625" style="2"/>
    <col min="261" max="261" width="13.5703125" style="2" customWidth="1"/>
    <col min="262" max="512" width="9.140625" style="2"/>
    <col min="513" max="513" width="17.85546875" style="2" customWidth="1"/>
    <col min="514" max="514" width="20.7109375" style="2" customWidth="1"/>
    <col min="515" max="516" width="9.140625" style="2"/>
    <col min="517" max="517" width="13.5703125" style="2" customWidth="1"/>
    <col min="518" max="768" width="9.140625" style="2"/>
    <col min="769" max="769" width="17.85546875" style="2" customWidth="1"/>
    <col min="770" max="770" width="20.7109375" style="2" customWidth="1"/>
    <col min="771" max="772" width="9.140625" style="2"/>
    <col min="773" max="773" width="13.5703125" style="2" customWidth="1"/>
    <col min="774" max="1024" width="9.140625" style="2"/>
    <col min="1025" max="1025" width="17.85546875" style="2" customWidth="1"/>
    <col min="1026" max="1026" width="20.7109375" style="2" customWidth="1"/>
    <col min="1027" max="1028" width="9.140625" style="2"/>
    <col min="1029" max="1029" width="13.5703125" style="2" customWidth="1"/>
    <col min="1030" max="1280" width="9.140625" style="2"/>
    <col min="1281" max="1281" width="17.85546875" style="2" customWidth="1"/>
    <col min="1282" max="1282" width="20.7109375" style="2" customWidth="1"/>
    <col min="1283" max="1284" width="9.140625" style="2"/>
    <col min="1285" max="1285" width="13.5703125" style="2" customWidth="1"/>
    <col min="1286" max="1536" width="9.140625" style="2"/>
    <col min="1537" max="1537" width="17.85546875" style="2" customWidth="1"/>
    <col min="1538" max="1538" width="20.7109375" style="2" customWidth="1"/>
    <col min="1539" max="1540" width="9.140625" style="2"/>
    <col min="1541" max="1541" width="13.5703125" style="2" customWidth="1"/>
    <col min="1542" max="1792" width="9.140625" style="2"/>
    <col min="1793" max="1793" width="17.85546875" style="2" customWidth="1"/>
    <col min="1794" max="1794" width="20.7109375" style="2" customWidth="1"/>
    <col min="1795" max="1796" width="9.140625" style="2"/>
    <col min="1797" max="1797" width="13.5703125" style="2" customWidth="1"/>
    <col min="1798" max="2048" width="9.140625" style="2"/>
    <col min="2049" max="2049" width="17.85546875" style="2" customWidth="1"/>
    <col min="2050" max="2050" width="20.7109375" style="2" customWidth="1"/>
    <col min="2051" max="2052" width="9.140625" style="2"/>
    <col min="2053" max="2053" width="13.5703125" style="2" customWidth="1"/>
    <col min="2054" max="2304" width="9.140625" style="2"/>
    <col min="2305" max="2305" width="17.85546875" style="2" customWidth="1"/>
    <col min="2306" max="2306" width="20.7109375" style="2" customWidth="1"/>
    <col min="2307" max="2308" width="9.140625" style="2"/>
    <col min="2309" max="2309" width="13.5703125" style="2" customWidth="1"/>
    <col min="2310" max="2560" width="9.140625" style="2"/>
    <col min="2561" max="2561" width="17.85546875" style="2" customWidth="1"/>
    <col min="2562" max="2562" width="20.7109375" style="2" customWidth="1"/>
    <col min="2563" max="2564" width="9.140625" style="2"/>
    <col min="2565" max="2565" width="13.5703125" style="2" customWidth="1"/>
    <col min="2566" max="2816" width="9.140625" style="2"/>
    <col min="2817" max="2817" width="17.85546875" style="2" customWidth="1"/>
    <col min="2818" max="2818" width="20.7109375" style="2" customWidth="1"/>
    <col min="2819" max="2820" width="9.140625" style="2"/>
    <col min="2821" max="2821" width="13.5703125" style="2" customWidth="1"/>
    <col min="2822" max="3072" width="9.140625" style="2"/>
    <col min="3073" max="3073" width="17.85546875" style="2" customWidth="1"/>
    <col min="3074" max="3074" width="20.7109375" style="2" customWidth="1"/>
    <col min="3075" max="3076" width="9.140625" style="2"/>
    <col min="3077" max="3077" width="13.5703125" style="2" customWidth="1"/>
    <col min="3078" max="3328" width="9.140625" style="2"/>
    <col min="3329" max="3329" width="17.85546875" style="2" customWidth="1"/>
    <col min="3330" max="3330" width="20.7109375" style="2" customWidth="1"/>
    <col min="3331" max="3332" width="9.140625" style="2"/>
    <col min="3333" max="3333" width="13.5703125" style="2" customWidth="1"/>
    <col min="3334" max="3584" width="9.140625" style="2"/>
    <col min="3585" max="3585" width="17.85546875" style="2" customWidth="1"/>
    <col min="3586" max="3586" width="20.7109375" style="2" customWidth="1"/>
    <col min="3587" max="3588" width="9.140625" style="2"/>
    <col min="3589" max="3589" width="13.5703125" style="2" customWidth="1"/>
    <col min="3590" max="3840" width="9.140625" style="2"/>
    <col min="3841" max="3841" width="17.85546875" style="2" customWidth="1"/>
    <col min="3842" max="3842" width="20.7109375" style="2" customWidth="1"/>
    <col min="3843" max="3844" width="9.140625" style="2"/>
    <col min="3845" max="3845" width="13.5703125" style="2" customWidth="1"/>
    <col min="3846" max="4096" width="9.140625" style="2"/>
    <col min="4097" max="4097" width="17.85546875" style="2" customWidth="1"/>
    <col min="4098" max="4098" width="20.7109375" style="2" customWidth="1"/>
    <col min="4099" max="4100" width="9.140625" style="2"/>
    <col min="4101" max="4101" width="13.5703125" style="2" customWidth="1"/>
    <col min="4102" max="4352" width="9.140625" style="2"/>
    <col min="4353" max="4353" width="17.85546875" style="2" customWidth="1"/>
    <col min="4354" max="4354" width="20.7109375" style="2" customWidth="1"/>
    <col min="4355" max="4356" width="9.140625" style="2"/>
    <col min="4357" max="4357" width="13.5703125" style="2" customWidth="1"/>
    <col min="4358" max="4608" width="9.140625" style="2"/>
    <col min="4609" max="4609" width="17.85546875" style="2" customWidth="1"/>
    <col min="4610" max="4610" width="20.7109375" style="2" customWidth="1"/>
    <col min="4611" max="4612" width="9.140625" style="2"/>
    <col min="4613" max="4613" width="13.5703125" style="2" customWidth="1"/>
    <col min="4614" max="4864" width="9.140625" style="2"/>
    <col min="4865" max="4865" width="17.85546875" style="2" customWidth="1"/>
    <col min="4866" max="4866" width="20.7109375" style="2" customWidth="1"/>
    <col min="4867" max="4868" width="9.140625" style="2"/>
    <col min="4869" max="4869" width="13.5703125" style="2" customWidth="1"/>
    <col min="4870" max="5120" width="9.140625" style="2"/>
    <col min="5121" max="5121" width="17.85546875" style="2" customWidth="1"/>
    <col min="5122" max="5122" width="20.7109375" style="2" customWidth="1"/>
    <col min="5123" max="5124" width="9.140625" style="2"/>
    <col min="5125" max="5125" width="13.5703125" style="2" customWidth="1"/>
    <col min="5126" max="5376" width="9.140625" style="2"/>
    <col min="5377" max="5377" width="17.85546875" style="2" customWidth="1"/>
    <col min="5378" max="5378" width="20.7109375" style="2" customWidth="1"/>
    <col min="5379" max="5380" width="9.140625" style="2"/>
    <col min="5381" max="5381" width="13.5703125" style="2" customWidth="1"/>
    <col min="5382" max="5632" width="9.140625" style="2"/>
    <col min="5633" max="5633" width="17.85546875" style="2" customWidth="1"/>
    <col min="5634" max="5634" width="20.7109375" style="2" customWidth="1"/>
    <col min="5635" max="5636" width="9.140625" style="2"/>
    <col min="5637" max="5637" width="13.5703125" style="2" customWidth="1"/>
    <col min="5638" max="5888" width="9.140625" style="2"/>
    <col min="5889" max="5889" width="17.85546875" style="2" customWidth="1"/>
    <col min="5890" max="5890" width="20.7109375" style="2" customWidth="1"/>
    <col min="5891" max="5892" width="9.140625" style="2"/>
    <col min="5893" max="5893" width="13.5703125" style="2" customWidth="1"/>
    <col min="5894" max="6144" width="9.140625" style="2"/>
    <col min="6145" max="6145" width="17.85546875" style="2" customWidth="1"/>
    <col min="6146" max="6146" width="20.7109375" style="2" customWidth="1"/>
    <col min="6147" max="6148" width="9.140625" style="2"/>
    <col min="6149" max="6149" width="13.5703125" style="2" customWidth="1"/>
    <col min="6150" max="6400" width="9.140625" style="2"/>
    <col min="6401" max="6401" width="17.85546875" style="2" customWidth="1"/>
    <col min="6402" max="6402" width="20.7109375" style="2" customWidth="1"/>
    <col min="6403" max="6404" width="9.140625" style="2"/>
    <col min="6405" max="6405" width="13.5703125" style="2" customWidth="1"/>
    <col min="6406" max="6656" width="9.140625" style="2"/>
    <col min="6657" max="6657" width="17.85546875" style="2" customWidth="1"/>
    <col min="6658" max="6658" width="20.7109375" style="2" customWidth="1"/>
    <col min="6659" max="6660" width="9.140625" style="2"/>
    <col min="6661" max="6661" width="13.5703125" style="2" customWidth="1"/>
    <col min="6662" max="6912" width="9.140625" style="2"/>
    <col min="6913" max="6913" width="17.85546875" style="2" customWidth="1"/>
    <col min="6914" max="6914" width="20.7109375" style="2" customWidth="1"/>
    <col min="6915" max="6916" width="9.140625" style="2"/>
    <col min="6917" max="6917" width="13.5703125" style="2" customWidth="1"/>
    <col min="6918" max="7168" width="9.140625" style="2"/>
    <col min="7169" max="7169" width="17.85546875" style="2" customWidth="1"/>
    <col min="7170" max="7170" width="20.7109375" style="2" customWidth="1"/>
    <col min="7171" max="7172" width="9.140625" style="2"/>
    <col min="7173" max="7173" width="13.5703125" style="2" customWidth="1"/>
    <col min="7174" max="7424" width="9.140625" style="2"/>
    <col min="7425" max="7425" width="17.85546875" style="2" customWidth="1"/>
    <col min="7426" max="7426" width="20.7109375" style="2" customWidth="1"/>
    <col min="7427" max="7428" width="9.140625" style="2"/>
    <col min="7429" max="7429" width="13.5703125" style="2" customWidth="1"/>
    <col min="7430" max="7680" width="9.140625" style="2"/>
    <col min="7681" max="7681" width="17.85546875" style="2" customWidth="1"/>
    <col min="7682" max="7682" width="20.7109375" style="2" customWidth="1"/>
    <col min="7683" max="7684" width="9.140625" style="2"/>
    <col min="7685" max="7685" width="13.5703125" style="2" customWidth="1"/>
    <col min="7686" max="7936" width="9.140625" style="2"/>
    <col min="7937" max="7937" width="17.85546875" style="2" customWidth="1"/>
    <col min="7938" max="7938" width="20.7109375" style="2" customWidth="1"/>
    <col min="7939" max="7940" width="9.140625" style="2"/>
    <col min="7941" max="7941" width="13.5703125" style="2" customWidth="1"/>
    <col min="7942" max="8192" width="9.140625" style="2"/>
    <col min="8193" max="8193" width="17.85546875" style="2" customWidth="1"/>
    <col min="8194" max="8194" width="20.7109375" style="2" customWidth="1"/>
    <col min="8195" max="8196" width="9.140625" style="2"/>
    <col min="8197" max="8197" width="13.5703125" style="2" customWidth="1"/>
    <col min="8198" max="8448" width="9.140625" style="2"/>
    <col min="8449" max="8449" width="17.85546875" style="2" customWidth="1"/>
    <col min="8450" max="8450" width="20.7109375" style="2" customWidth="1"/>
    <col min="8451" max="8452" width="9.140625" style="2"/>
    <col min="8453" max="8453" width="13.5703125" style="2" customWidth="1"/>
    <col min="8454" max="8704" width="9.140625" style="2"/>
    <col min="8705" max="8705" width="17.85546875" style="2" customWidth="1"/>
    <col min="8706" max="8706" width="20.7109375" style="2" customWidth="1"/>
    <col min="8707" max="8708" width="9.140625" style="2"/>
    <col min="8709" max="8709" width="13.5703125" style="2" customWidth="1"/>
    <col min="8710" max="8960" width="9.140625" style="2"/>
    <col min="8961" max="8961" width="17.85546875" style="2" customWidth="1"/>
    <col min="8962" max="8962" width="20.7109375" style="2" customWidth="1"/>
    <col min="8963" max="8964" width="9.140625" style="2"/>
    <col min="8965" max="8965" width="13.5703125" style="2" customWidth="1"/>
    <col min="8966" max="9216" width="9.140625" style="2"/>
    <col min="9217" max="9217" width="17.85546875" style="2" customWidth="1"/>
    <col min="9218" max="9218" width="20.7109375" style="2" customWidth="1"/>
    <col min="9219" max="9220" width="9.140625" style="2"/>
    <col min="9221" max="9221" width="13.5703125" style="2" customWidth="1"/>
    <col min="9222" max="9472" width="9.140625" style="2"/>
    <col min="9473" max="9473" width="17.85546875" style="2" customWidth="1"/>
    <col min="9474" max="9474" width="20.7109375" style="2" customWidth="1"/>
    <col min="9475" max="9476" width="9.140625" style="2"/>
    <col min="9477" max="9477" width="13.5703125" style="2" customWidth="1"/>
    <col min="9478" max="9728" width="9.140625" style="2"/>
    <col min="9729" max="9729" width="17.85546875" style="2" customWidth="1"/>
    <col min="9730" max="9730" width="20.7109375" style="2" customWidth="1"/>
    <col min="9731" max="9732" width="9.140625" style="2"/>
    <col min="9733" max="9733" width="13.5703125" style="2" customWidth="1"/>
    <col min="9734" max="9984" width="9.140625" style="2"/>
    <col min="9985" max="9985" width="17.85546875" style="2" customWidth="1"/>
    <col min="9986" max="9986" width="20.7109375" style="2" customWidth="1"/>
    <col min="9987" max="9988" width="9.140625" style="2"/>
    <col min="9989" max="9989" width="13.5703125" style="2" customWidth="1"/>
    <col min="9990" max="10240" width="9.140625" style="2"/>
    <col min="10241" max="10241" width="17.85546875" style="2" customWidth="1"/>
    <col min="10242" max="10242" width="20.7109375" style="2" customWidth="1"/>
    <col min="10243" max="10244" width="9.140625" style="2"/>
    <col min="10245" max="10245" width="13.5703125" style="2" customWidth="1"/>
    <col min="10246" max="10496" width="9.140625" style="2"/>
    <col min="10497" max="10497" width="17.85546875" style="2" customWidth="1"/>
    <col min="10498" max="10498" width="20.7109375" style="2" customWidth="1"/>
    <col min="10499" max="10500" width="9.140625" style="2"/>
    <col min="10501" max="10501" width="13.5703125" style="2" customWidth="1"/>
    <col min="10502" max="10752" width="9.140625" style="2"/>
    <col min="10753" max="10753" width="17.85546875" style="2" customWidth="1"/>
    <col min="10754" max="10754" width="20.7109375" style="2" customWidth="1"/>
    <col min="10755" max="10756" width="9.140625" style="2"/>
    <col min="10757" max="10757" width="13.5703125" style="2" customWidth="1"/>
    <col min="10758" max="11008" width="9.140625" style="2"/>
    <col min="11009" max="11009" width="17.85546875" style="2" customWidth="1"/>
    <col min="11010" max="11010" width="20.7109375" style="2" customWidth="1"/>
    <col min="11011" max="11012" width="9.140625" style="2"/>
    <col min="11013" max="11013" width="13.5703125" style="2" customWidth="1"/>
    <col min="11014" max="11264" width="9.140625" style="2"/>
    <col min="11265" max="11265" width="17.85546875" style="2" customWidth="1"/>
    <col min="11266" max="11266" width="20.7109375" style="2" customWidth="1"/>
    <col min="11267" max="11268" width="9.140625" style="2"/>
    <col min="11269" max="11269" width="13.5703125" style="2" customWidth="1"/>
    <col min="11270" max="11520" width="9.140625" style="2"/>
    <col min="11521" max="11521" width="17.85546875" style="2" customWidth="1"/>
    <col min="11522" max="11522" width="20.7109375" style="2" customWidth="1"/>
    <col min="11523" max="11524" width="9.140625" style="2"/>
    <col min="11525" max="11525" width="13.5703125" style="2" customWidth="1"/>
    <col min="11526" max="11776" width="9.140625" style="2"/>
    <col min="11777" max="11777" width="17.85546875" style="2" customWidth="1"/>
    <col min="11778" max="11778" width="20.7109375" style="2" customWidth="1"/>
    <col min="11779" max="11780" width="9.140625" style="2"/>
    <col min="11781" max="11781" width="13.5703125" style="2" customWidth="1"/>
    <col min="11782" max="12032" width="9.140625" style="2"/>
    <col min="12033" max="12033" width="17.85546875" style="2" customWidth="1"/>
    <col min="12034" max="12034" width="20.7109375" style="2" customWidth="1"/>
    <col min="12035" max="12036" width="9.140625" style="2"/>
    <col min="12037" max="12037" width="13.5703125" style="2" customWidth="1"/>
    <col min="12038" max="12288" width="9.140625" style="2"/>
    <col min="12289" max="12289" width="17.85546875" style="2" customWidth="1"/>
    <col min="12290" max="12290" width="20.7109375" style="2" customWidth="1"/>
    <col min="12291" max="12292" width="9.140625" style="2"/>
    <col min="12293" max="12293" width="13.5703125" style="2" customWidth="1"/>
    <col min="12294" max="12544" width="9.140625" style="2"/>
    <col min="12545" max="12545" width="17.85546875" style="2" customWidth="1"/>
    <col min="12546" max="12546" width="20.7109375" style="2" customWidth="1"/>
    <col min="12547" max="12548" width="9.140625" style="2"/>
    <col min="12549" max="12549" width="13.5703125" style="2" customWidth="1"/>
    <col min="12550" max="12800" width="9.140625" style="2"/>
    <col min="12801" max="12801" width="17.85546875" style="2" customWidth="1"/>
    <col min="12802" max="12802" width="20.7109375" style="2" customWidth="1"/>
    <col min="12803" max="12804" width="9.140625" style="2"/>
    <col min="12805" max="12805" width="13.5703125" style="2" customWidth="1"/>
    <col min="12806" max="13056" width="9.140625" style="2"/>
    <col min="13057" max="13057" width="17.85546875" style="2" customWidth="1"/>
    <col min="13058" max="13058" width="20.7109375" style="2" customWidth="1"/>
    <col min="13059" max="13060" width="9.140625" style="2"/>
    <col min="13061" max="13061" width="13.5703125" style="2" customWidth="1"/>
    <col min="13062" max="13312" width="9.140625" style="2"/>
    <col min="13313" max="13313" width="17.85546875" style="2" customWidth="1"/>
    <col min="13314" max="13314" width="20.7109375" style="2" customWidth="1"/>
    <col min="13315" max="13316" width="9.140625" style="2"/>
    <col min="13317" max="13317" width="13.5703125" style="2" customWidth="1"/>
    <col min="13318" max="13568" width="9.140625" style="2"/>
    <col min="13569" max="13569" width="17.85546875" style="2" customWidth="1"/>
    <col min="13570" max="13570" width="20.7109375" style="2" customWidth="1"/>
    <col min="13571" max="13572" width="9.140625" style="2"/>
    <col min="13573" max="13573" width="13.5703125" style="2" customWidth="1"/>
    <col min="13574" max="13824" width="9.140625" style="2"/>
    <col min="13825" max="13825" width="17.85546875" style="2" customWidth="1"/>
    <col min="13826" max="13826" width="20.7109375" style="2" customWidth="1"/>
    <col min="13827" max="13828" width="9.140625" style="2"/>
    <col min="13829" max="13829" width="13.5703125" style="2" customWidth="1"/>
    <col min="13830" max="14080" width="9.140625" style="2"/>
    <col min="14081" max="14081" width="17.85546875" style="2" customWidth="1"/>
    <col min="14082" max="14082" width="20.7109375" style="2" customWidth="1"/>
    <col min="14083" max="14084" width="9.140625" style="2"/>
    <col min="14085" max="14085" width="13.5703125" style="2" customWidth="1"/>
    <col min="14086" max="14336" width="9.140625" style="2"/>
    <col min="14337" max="14337" width="17.85546875" style="2" customWidth="1"/>
    <col min="14338" max="14338" width="20.7109375" style="2" customWidth="1"/>
    <col min="14339" max="14340" width="9.140625" style="2"/>
    <col min="14341" max="14341" width="13.5703125" style="2" customWidth="1"/>
    <col min="14342" max="14592" width="9.140625" style="2"/>
    <col min="14593" max="14593" width="17.85546875" style="2" customWidth="1"/>
    <col min="14594" max="14594" width="20.7109375" style="2" customWidth="1"/>
    <col min="14595" max="14596" width="9.140625" style="2"/>
    <col min="14597" max="14597" width="13.5703125" style="2" customWidth="1"/>
    <col min="14598" max="14848" width="9.140625" style="2"/>
    <col min="14849" max="14849" width="17.85546875" style="2" customWidth="1"/>
    <col min="14850" max="14850" width="20.7109375" style="2" customWidth="1"/>
    <col min="14851" max="14852" width="9.140625" style="2"/>
    <col min="14853" max="14853" width="13.5703125" style="2" customWidth="1"/>
    <col min="14854" max="15104" width="9.140625" style="2"/>
    <col min="15105" max="15105" width="17.85546875" style="2" customWidth="1"/>
    <col min="15106" max="15106" width="20.7109375" style="2" customWidth="1"/>
    <col min="15107" max="15108" width="9.140625" style="2"/>
    <col min="15109" max="15109" width="13.5703125" style="2" customWidth="1"/>
    <col min="15110" max="15360" width="9.140625" style="2"/>
    <col min="15361" max="15361" width="17.85546875" style="2" customWidth="1"/>
    <col min="15362" max="15362" width="20.7109375" style="2" customWidth="1"/>
    <col min="15363" max="15364" width="9.140625" style="2"/>
    <col min="15365" max="15365" width="13.5703125" style="2" customWidth="1"/>
    <col min="15366" max="15616" width="9.140625" style="2"/>
    <col min="15617" max="15617" width="17.85546875" style="2" customWidth="1"/>
    <col min="15618" max="15618" width="20.7109375" style="2" customWidth="1"/>
    <col min="15619" max="15620" width="9.140625" style="2"/>
    <col min="15621" max="15621" width="13.5703125" style="2" customWidth="1"/>
    <col min="15622" max="15872" width="9.140625" style="2"/>
    <col min="15873" max="15873" width="17.85546875" style="2" customWidth="1"/>
    <col min="15874" max="15874" width="20.7109375" style="2" customWidth="1"/>
    <col min="15875" max="15876" width="9.140625" style="2"/>
    <col min="15877" max="15877" width="13.5703125" style="2" customWidth="1"/>
    <col min="15878" max="16128" width="9.140625" style="2"/>
    <col min="16129" max="16129" width="17.85546875" style="2" customWidth="1"/>
    <col min="16130" max="16130" width="20.7109375" style="2" customWidth="1"/>
    <col min="16131" max="16132" width="9.140625" style="2"/>
    <col min="16133" max="16133" width="13.5703125" style="2" customWidth="1"/>
    <col min="16134" max="16384" width="9.140625" style="2"/>
  </cols>
  <sheetData>
    <row r="1" spans="1:7" x14ac:dyDescent="0.25">
      <c r="A1" s="37" t="s">
        <v>99</v>
      </c>
      <c r="B1" s="37"/>
      <c r="C1" s="37"/>
      <c r="D1" s="37"/>
      <c r="E1" s="37"/>
      <c r="F1" s="37"/>
      <c r="G1" s="37"/>
    </row>
    <row r="2" spans="1:7" x14ac:dyDescent="0.25">
      <c r="A2" s="37" t="s">
        <v>100</v>
      </c>
      <c r="B2" s="37"/>
      <c r="C2" s="37"/>
      <c r="D2" s="37"/>
      <c r="E2" s="37"/>
      <c r="F2" s="37"/>
      <c r="G2" s="37"/>
    </row>
    <row r="3" spans="1:7" x14ac:dyDescent="0.25">
      <c r="A3" s="37"/>
      <c r="B3" s="37"/>
      <c r="C3" s="37"/>
      <c r="D3" s="37"/>
      <c r="E3" s="37"/>
      <c r="F3" s="37"/>
      <c r="G3" s="37"/>
    </row>
    <row r="4" spans="1:7" x14ac:dyDescent="0.25">
      <c r="A4" s="37" t="s">
        <v>101</v>
      </c>
      <c r="B4" s="37" t="s">
        <v>102</v>
      </c>
      <c r="C4" s="37" t="s">
        <v>103</v>
      </c>
      <c r="D4" s="37"/>
      <c r="E4" s="37"/>
      <c r="F4" s="37"/>
      <c r="G4" s="37"/>
    </row>
    <row r="5" spans="1:7" x14ac:dyDescent="0.25">
      <c r="A5" s="37" t="s">
        <v>104</v>
      </c>
      <c r="B5" s="37">
        <v>60</v>
      </c>
      <c r="C5" s="37">
        <v>27.3</v>
      </c>
      <c r="D5" s="37"/>
      <c r="E5" s="37"/>
      <c r="F5" s="37"/>
      <c r="G5" s="37"/>
    </row>
    <row r="6" spans="1:7" x14ac:dyDescent="0.25">
      <c r="A6" s="37" t="s">
        <v>105</v>
      </c>
      <c r="B6" s="37">
        <v>48</v>
      </c>
      <c r="C6" s="37">
        <v>25.1</v>
      </c>
      <c r="D6" s="37"/>
      <c r="E6" s="37"/>
      <c r="F6" s="37"/>
      <c r="G6" s="37"/>
    </row>
    <row r="7" spans="1:7" x14ac:dyDescent="0.25">
      <c r="A7" s="37" t="s">
        <v>106</v>
      </c>
      <c r="B7" s="37">
        <v>30</v>
      </c>
      <c r="C7" s="37">
        <v>27.1</v>
      </c>
      <c r="D7" s="37"/>
      <c r="E7" s="37"/>
      <c r="F7" s="37"/>
      <c r="G7" s="37"/>
    </row>
    <row r="8" spans="1:7" x14ac:dyDescent="0.25">
      <c r="A8" s="37" t="s">
        <v>107</v>
      </c>
      <c r="B8" s="37">
        <v>23</v>
      </c>
      <c r="C8" s="37">
        <v>11.9</v>
      </c>
      <c r="D8" s="37"/>
      <c r="E8" s="37"/>
      <c r="F8" s="37"/>
      <c r="G8" s="37"/>
    </row>
    <row r="9" spans="1:7" x14ac:dyDescent="0.25">
      <c r="A9" s="37" t="s">
        <v>108</v>
      </c>
      <c r="B9" s="37">
        <v>15</v>
      </c>
      <c r="C9" s="37">
        <v>6.5</v>
      </c>
      <c r="D9" s="37"/>
      <c r="E9" s="37"/>
      <c r="F9" s="37"/>
      <c r="G9" s="37"/>
    </row>
    <row r="10" spans="1:7" x14ac:dyDescent="0.25">
      <c r="A10" s="37"/>
      <c r="B10" s="37"/>
      <c r="C10" s="37"/>
      <c r="D10" s="37"/>
      <c r="E10" s="37"/>
      <c r="F10" s="37"/>
      <c r="G10" s="37"/>
    </row>
    <row r="11" spans="1:7" x14ac:dyDescent="0.25">
      <c r="A11" s="37" t="s">
        <v>109</v>
      </c>
      <c r="B11" s="37"/>
      <c r="C11" s="37"/>
      <c r="D11" s="37"/>
      <c r="E11" s="37"/>
      <c r="F11" s="37"/>
      <c r="G11" s="37"/>
    </row>
    <row r="12" spans="1:7" x14ac:dyDescent="0.25">
      <c r="A12" s="37" t="s">
        <v>110</v>
      </c>
      <c r="B12" s="37"/>
      <c r="C12" s="37"/>
      <c r="D12" s="37"/>
      <c r="E12" s="37"/>
      <c r="F12" s="37"/>
      <c r="G12" s="37"/>
    </row>
    <row r="13" spans="1:7" x14ac:dyDescent="0.25">
      <c r="A13" s="39" t="s">
        <v>111</v>
      </c>
      <c r="B13" s="37"/>
      <c r="C13" s="37"/>
      <c r="D13" s="37"/>
      <c r="E13" s="37"/>
      <c r="F13" s="37"/>
      <c r="G13" s="37"/>
    </row>
    <row r="14" spans="1:7" x14ac:dyDescent="0.25">
      <c r="A14" s="37"/>
      <c r="B14" s="37"/>
      <c r="C14" s="37"/>
      <c r="D14" s="37"/>
      <c r="E14" s="37"/>
      <c r="F14" s="37"/>
      <c r="G14" s="37"/>
    </row>
    <row r="15" spans="1:7" x14ac:dyDescent="0.25">
      <c r="A15" s="37"/>
      <c r="B15" s="37"/>
      <c r="C15" s="37"/>
      <c r="D15" s="37"/>
      <c r="E15" s="37"/>
      <c r="F15" s="37"/>
      <c r="G15" s="37"/>
    </row>
    <row r="16" spans="1:7" x14ac:dyDescent="0.25">
      <c r="A16" s="40" t="s">
        <v>15</v>
      </c>
      <c r="B16" s="37"/>
      <c r="C16" s="37"/>
      <c r="D16" s="37"/>
      <c r="E16" s="37"/>
      <c r="F16" s="37"/>
      <c r="G16" s="37"/>
    </row>
    <row r="17" spans="1:7" x14ac:dyDescent="0.25">
      <c r="A17" s="41"/>
      <c r="B17"/>
      <c r="C17"/>
      <c r="D17"/>
      <c r="E17"/>
      <c r="F17"/>
      <c r="G17" s="37"/>
    </row>
    <row r="18" spans="1:7" x14ac:dyDescent="0.25">
      <c r="A18" s="40" t="s">
        <v>112</v>
      </c>
      <c r="B18" s="40" t="s">
        <v>113</v>
      </c>
      <c r="C18" t="s">
        <v>8</v>
      </c>
      <c r="D18" t="s">
        <v>9</v>
      </c>
      <c r="E18" t="s">
        <v>12</v>
      </c>
      <c r="F18" t="s">
        <v>10</v>
      </c>
      <c r="G18" s="40" t="s">
        <v>11</v>
      </c>
    </row>
    <row r="19" spans="1:7" x14ac:dyDescent="0.25">
      <c r="A19" s="40">
        <v>60</v>
      </c>
      <c r="B19" s="40">
        <v>27.3</v>
      </c>
      <c r="C19">
        <f>A19-B$26</f>
        <v>24.799999999999997</v>
      </c>
      <c r="D19">
        <f>B19-B$27</f>
        <v>7.7199999999999989</v>
      </c>
      <c r="E19">
        <f>C19*D19</f>
        <v>191.45599999999996</v>
      </c>
      <c r="F19">
        <f t="shared" ref="F19:G23" si="0">C19^2</f>
        <v>615.03999999999985</v>
      </c>
      <c r="G19" s="40">
        <f t="shared" si="0"/>
        <v>59.598399999999984</v>
      </c>
    </row>
    <row r="20" spans="1:7" x14ac:dyDescent="0.25">
      <c r="A20" s="40">
        <v>48</v>
      </c>
      <c r="B20" s="40">
        <v>25.1</v>
      </c>
      <c r="C20">
        <f>A20-B$26</f>
        <v>12.799999999999997</v>
      </c>
      <c r="D20">
        <f>B20-B$27</f>
        <v>5.52</v>
      </c>
      <c r="E20">
        <f>C20*D20</f>
        <v>70.655999999999977</v>
      </c>
      <c r="F20">
        <f t="shared" si="0"/>
        <v>163.83999999999992</v>
      </c>
      <c r="G20" s="40">
        <f t="shared" si="0"/>
        <v>30.470399999999994</v>
      </c>
    </row>
    <row r="21" spans="1:7" x14ac:dyDescent="0.25">
      <c r="A21" s="40">
        <v>30</v>
      </c>
      <c r="B21" s="40">
        <v>27.1</v>
      </c>
      <c r="C21">
        <f>A21-B$26</f>
        <v>-5.2000000000000028</v>
      </c>
      <c r="D21">
        <f>B21-B$27</f>
        <v>7.52</v>
      </c>
      <c r="E21">
        <f>C21*D21</f>
        <v>-39.104000000000021</v>
      </c>
      <c r="F21">
        <f t="shared" si="0"/>
        <v>27.040000000000031</v>
      </c>
      <c r="G21" s="40">
        <f t="shared" si="0"/>
        <v>56.550399999999996</v>
      </c>
    </row>
    <row r="22" spans="1:7" x14ac:dyDescent="0.25">
      <c r="A22" s="40">
        <v>23</v>
      </c>
      <c r="B22" s="40">
        <v>11.9</v>
      </c>
      <c r="C22">
        <f>A22-B$26</f>
        <v>-12.200000000000003</v>
      </c>
      <c r="D22">
        <f>B22-B$27</f>
        <v>-7.6800000000000015</v>
      </c>
      <c r="E22">
        <f>C22*D22</f>
        <v>93.696000000000041</v>
      </c>
      <c r="F22">
        <f t="shared" si="0"/>
        <v>148.84000000000006</v>
      </c>
      <c r="G22" s="40">
        <f t="shared" si="0"/>
        <v>58.98240000000002</v>
      </c>
    </row>
    <row r="23" spans="1:7" x14ac:dyDescent="0.25">
      <c r="A23" s="40">
        <v>15</v>
      </c>
      <c r="B23" s="40">
        <v>6.5</v>
      </c>
      <c r="C23">
        <f>A23-B$26</f>
        <v>-20.200000000000003</v>
      </c>
      <c r="D23">
        <f>B23-B$27</f>
        <v>-13.080000000000002</v>
      </c>
      <c r="E23">
        <f>C23*D23</f>
        <v>264.21600000000007</v>
      </c>
      <c r="F23">
        <f t="shared" si="0"/>
        <v>408.04000000000013</v>
      </c>
      <c r="G23" s="40">
        <f t="shared" si="0"/>
        <v>171.08640000000005</v>
      </c>
    </row>
    <row r="24" spans="1:7" x14ac:dyDescent="0.25">
      <c r="A24"/>
      <c r="B24"/>
      <c r="C24">
        <f>SUM(C19:C23)</f>
        <v>0</v>
      </c>
      <c r="D24">
        <f>SUM(D19:D23)</f>
        <v>0</v>
      </c>
      <c r="E24">
        <f>SUM(E19:E23)</f>
        <v>580.92000000000007</v>
      </c>
      <c r="F24">
        <f>SUM(F19:F23)</f>
        <v>1362.8</v>
      </c>
      <c r="G24" s="40">
        <f>SUM(G19:G23)</f>
        <v>376.68800000000005</v>
      </c>
    </row>
    <row r="25" spans="1:7" x14ac:dyDescent="0.25">
      <c r="A25"/>
      <c r="B25"/>
      <c r="C25"/>
      <c r="D25"/>
      <c r="E25"/>
      <c r="F25"/>
      <c r="G25" s="37"/>
    </row>
    <row r="26" spans="1:7" x14ac:dyDescent="0.25">
      <c r="A26" t="s">
        <v>114</v>
      </c>
      <c r="B26">
        <f>AVERAGE(A19:A23)</f>
        <v>35.200000000000003</v>
      </c>
      <c r="C26"/>
      <c r="D26"/>
      <c r="E26"/>
      <c r="F26"/>
      <c r="G26" s="37"/>
    </row>
    <row r="27" spans="1:7" x14ac:dyDescent="0.25">
      <c r="A27" t="s">
        <v>115</v>
      </c>
      <c r="B27">
        <f>AVERAGE(B19:B23)</f>
        <v>19.580000000000002</v>
      </c>
      <c r="C27"/>
      <c r="D27"/>
      <c r="E27"/>
      <c r="F27"/>
      <c r="G27" s="37"/>
    </row>
    <row r="28" spans="1:7" x14ac:dyDescent="0.25">
      <c r="A28" s="42"/>
      <c r="B28"/>
      <c r="C28"/>
      <c r="D28"/>
      <c r="E28"/>
      <c r="F28"/>
      <c r="G28" s="37"/>
    </row>
    <row r="29" spans="1:7" x14ac:dyDescent="0.25">
      <c r="A29" t="s">
        <v>53</v>
      </c>
      <c r="B29">
        <f>B27-B30*B26</f>
        <v>4.5753155268564694</v>
      </c>
      <c r="C29"/>
      <c r="D29"/>
      <c r="E29"/>
      <c r="F29"/>
      <c r="G29" s="37"/>
    </row>
    <row r="30" spans="1:7" x14ac:dyDescent="0.25">
      <c r="A30" t="s">
        <v>54</v>
      </c>
      <c r="B30">
        <f>E24/F24</f>
        <v>0.42626944525975941</v>
      </c>
      <c r="C30"/>
      <c r="D30"/>
      <c r="E30"/>
      <c r="F30"/>
      <c r="G30" s="37"/>
    </row>
    <row r="31" spans="1:7" x14ac:dyDescent="0.25">
      <c r="A31"/>
      <c r="B31"/>
      <c r="C31"/>
      <c r="D31"/>
      <c r="E31"/>
      <c r="F31"/>
      <c r="G31" s="37"/>
    </row>
    <row r="32" spans="1:7" x14ac:dyDescent="0.25">
      <c r="A32" t="s">
        <v>56</v>
      </c>
      <c r="B32">
        <f>E24^2/F24/G24</f>
        <v>0.65738342113446524</v>
      </c>
      <c r="C32"/>
      <c r="D32"/>
      <c r="E32"/>
      <c r="F32"/>
      <c r="G32" s="37"/>
    </row>
    <row r="33" spans="1:9" x14ac:dyDescent="0.25">
      <c r="A33"/>
      <c r="B33"/>
      <c r="C33"/>
      <c r="D33"/>
      <c r="E33"/>
      <c r="F33"/>
      <c r="G33" s="37"/>
    </row>
    <row r="34" spans="1:9" x14ac:dyDescent="0.25">
      <c r="A34" t="s">
        <v>18</v>
      </c>
      <c r="B34"/>
      <c r="C34"/>
      <c r="D34"/>
      <c r="E34"/>
      <c r="F34"/>
      <c r="G34" s="37"/>
    </row>
    <row r="35" spans="1:9" x14ac:dyDescent="0.25">
      <c r="A35" t="s">
        <v>116</v>
      </c>
      <c r="B35">
        <v>35</v>
      </c>
      <c r="C35"/>
      <c r="D35"/>
      <c r="E35"/>
      <c r="F35"/>
      <c r="G35" s="37"/>
    </row>
    <row r="36" spans="1:9" x14ac:dyDescent="0.25">
      <c r="A36" t="s">
        <v>117</v>
      </c>
      <c r="B36">
        <f>B35*B30+B29</f>
        <v>19.49474611094805</v>
      </c>
      <c r="C36"/>
      <c r="D36"/>
      <c r="E36"/>
      <c r="F36"/>
      <c r="G36" s="37"/>
    </row>
    <row r="37" spans="1:9" ht="15.75" x14ac:dyDescent="0.25">
      <c r="A37" s="25"/>
      <c r="H37" s="26"/>
      <c r="I37" s="26"/>
    </row>
    <row r="39" spans="1:9" ht="15.75" x14ac:dyDescent="0.25">
      <c r="H39" s="26"/>
      <c r="I39" s="26"/>
    </row>
    <row r="41" spans="1:9" x14ac:dyDescent="0.25">
      <c r="A41" s="7"/>
      <c r="B41" s="7"/>
      <c r="C41" s="86"/>
      <c r="D41" s="86"/>
      <c r="E41" s="86"/>
      <c r="F41" s="86"/>
    </row>
    <row r="42" spans="1:9" x14ac:dyDescent="0.25">
      <c r="A42" s="7"/>
      <c r="B42" s="7"/>
      <c r="C42" s="7"/>
      <c r="D42" s="7"/>
      <c r="E42" s="7"/>
      <c r="F42" s="7"/>
    </row>
    <row r="43" spans="1:9" ht="12.75" customHeight="1" x14ac:dyDescent="0.25">
      <c r="A43" s="87"/>
      <c r="B43" s="7"/>
      <c r="C43" s="7"/>
      <c r="D43" s="7"/>
      <c r="E43" s="7"/>
      <c r="F43" s="7"/>
    </row>
    <row r="44" spans="1:9" x14ac:dyDescent="0.25">
      <c r="A44" s="87"/>
      <c r="B44" s="7"/>
      <c r="C44" s="7"/>
      <c r="D44" s="7"/>
      <c r="E44" s="7"/>
      <c r="F44" s="7"/>
    </row>
    <row r="45" spans="1:9" x14ac:dyDescent="0.25">
      <c r="A45" s="7"/>
    </row>
    <row r="46" spans="1:9" x14ac:dyDescent="0.25">
      <c r="A46" s="7"/>
    </row>
    <row r="51" spans="1:6" x14ac:dyDescent="0.25">
      <c r="A51" s="7"/>
      <c r="B51" s="7"/>
      <c r="C51" s="86"/>
      <c r="D51" s="86"/>
      <c r="E51" s="86"/>
      <c r="F51" s="86"/>
    </row>
    <row r="52" spans="1:6" x14ac:dyDescent="0.25">
      <c r="A52" s="7"/>
      <c r="B52" s="7"/>
      <c r="C52" s="7"/>
      <c r="D52" s="7"/>
      <c r="E52" s="7"/>
      <c r="F52" s="7"/>
    </row>
    <row r="53" spans="1:6" ht="12.75" customHeight="1" x14ac:dyDescent="0.25">
      <c r="A53" s="87"/>
      <c r="B53" s="7"/>
      <c r="C53" s="7"/>
      <c r="D53" s="7"/>
      <c r="E53" s="7"/>
      <c r="F53" s="7"/>
    </row>
    <row r="54" spans="1:6" x14ac:dyDescent="0.25">
      <c r="A54" s="87"/>
      <c r="B54" s="7"/>
      <c r="C54" s="7"/>
      <c r="D54" s="7"/>
      <c r="E54" s="7"/>
      <c r="F54" s="7"/>
    </row>
    <row r="55" spans="1:6" x14ac:dyDescent="0.25">
      <c r="A55" s="7"/>
    </row>
  </sheetData>
  <mergeCells count="4">
    <mergeCell ref="C41:F41"/>
    <mergeCell ref="A43:A44"/>
    <mergeCell ref="C51:F51"/>
    <mergeCell ref="A53:A5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sqref="A1:XFD1048576"/>
    </sheetView>
  </sheetViews>
  <sheetFormatPr defaultRowHeight="15" x14ac:dyDescent="0.25"/>
  <cols>
    <col min="1" max="1" width="24.140625" customWidth="1"/>
    <col min="2" max="2" width="21.7109375" customWidth="1"/>
    <col min="3" max="3" width="15.42578125" customWidth="1"/>
    <col min="6" max="6" width="15.5703125" customWidth="1"/>
    <col min="7" max="7" width="11" bestFit="1" customWidth="1"/>
    <col min="257" max="257" width="24.140625" customWidth="1"/>
    <col min="258" max="258" width="21.7109375" customWidth="1"/>
    <col min="259" max="259" width="15.42578125" customWidth="1"/>
    <col min="262" max="262" width="15.5703125" customWidth="1"/>
    <col min="263" max="263" width="11" bestFit="1" customWidth="1"/>
    <col min="513" max="513" width="24.140625" customWidth="1"/>
    <col min="514" max="514" width="21.7109375" customWidth="1"/>
    <col min="515" max="515" width="15.42578125" customWidth="1"/>
    <col min="518" max="518" width="15.5703125" customWidth="1"/>
    <col min="519" max="519" width="11" bestFit="1" customWidth="1"/>
    <col min="769" max="769" width="24.140625" customWidth="1"/>
    <col min="770" max="770" width="21.7109375" customWidth="1"/>
    <col min="771" max="771" width="15.42578125" customWidth="1"/>
    <col min="774" max="774" width="15.5703125" customWidth="1"/>
    <col min="775" max="775" width="11" bestFit="1" customWidth="1"/>
    <col min="1025" max="1025" width="24.140625" customWidth="1"/>
    <col min="1026" max="1026" width="21.7109375" customWidth="1"/>
    <col min="1027" max="1027" width="15.42578125" customWidth="1"/>
    <col min="1030" max="1030" width="15.5703125" customWidth="1"/>
    <col min="1031" max="1031" width="11" bestFit="1" customWidth="1"/>
    <col min="1281" max="1281" width="24.140625" customWidth="1"/>
    <col min="1282" max="1282" width="21.7109375" customWidth="1"/>
    <col min="1283" max="1283" width="15.42578125" customWidth="1"/>
    <col min="1286" max="1286" width="15.5703125" customWidth="1"/>
    <col min="1287" max="1287" width="11" bestFit="1" customWidth="1"/>
    <col min="1537" max="1537" width="24.140625" customWidth="1"/>
    <col min="1538" max="1538" width="21.7109375" customWidth="1"/>
    <col min="1539" max="1539" width="15.42578125" customWidth="1"/>
    <col min="1542" max="1542" width="15.5703125" customWidth="1"/>
    <col min="1543" max="1543" width="11" bestFit="1" customWidth="1"/>
    <col min="1793" max="1793" width="24.140625" customWidth="1"/>
    <col min="1794" max="1794" width="21.7109375" customWidth="1"/>
    <col min="1795" max="1795" width="15.42578125" customWidth="1"/>
    <col min="1798" max="1798" width="15.5703125" customWidth="1"/>
    <col min="1799" max="1799" width="11" bestFit="1" customWidth="1"/>
    <col min="2049" max="2049" width="24.140625" customWidth="1"/>
    <col min="2050" max="2050" width="21.7109375" customWidth="1"/>
    <col min="2051" max="2051" width="15.42578125" customWidth="1"/>
    <col min="2054" max="2054" width="15.5703125" customWidth="1"/>
    <col min="2055" max="2055" width="11" bestFit="1" customWidth="1"/>
    <col min="2305" max="2305" width="24.140625" customWidth="1"/>
    <col min="2306" max="2306" width="21.7109375" customWidth="1"/>
    <col min="2307" max="2307" width="15.42578125" customWidth="1"/>
    <col min="2310" max="2310" width="15.5703125" customWidth="1"/>
    <col min="2311" max="2311" width="11" bestFit="1" customWidth="1"/>
    <col min="2561" max="2561" width="24.140625" customWidth="1"/>
    <col min="2562" max="2562" width="21.7109375" customWidth="1"/>
    <col min="2563" max="2563" width="15.42578125" customWidth="1"/>
    <col min="2566" max="2566" width="15.5703125" customWidth="1"/>
    <col min="2567" max="2567" width="11" bestFit="1" customWidth="1"/>
    <col min="2817" max="2817" width="24.140625" customWidth="1"/>
    <col min="2818" max="2818" width="21.7109375" customWidth="1"/>
    <col min="2819" max="2819" width="15.42578125" customWidth="1"/>
    <col min="2822" max="2822" width="15.5703125" customWidth="1"/>
    <col min="2823" max="2823" width="11" bestFit="1" customWidth="1"/>
    <col min="3073" max="3073" width="24.140625" customWidth="1"/>
    <col min="3074" max="3074" width="21.7109375" customWidth="1"/>
    <col min="3075" max="3075" width="15.42578125" customWidth="1"/>
    <col min="3078" max="3078" width="15.5703125" customWidth="1"/>
    <col min="3079" max="3079" width="11" bestFit="1" customWidth="1"/>
    <col min="3329" max="3329" width="24.140625" customWidth="1"/>
    <col min="3330" max="3330" width="21.7109375" customWidth="1"/>
    <col min="3331" max="3331" width="15.42578125" customWidth="1"/>
    <col min="3334" max="3334" width="15.5703125" customWidth="1"/>
    <col min="3335" max="3335" width="11" bestFit="1" customWidth="1"/>
    <col min="3585" max="3585" width="24.140625" customWidth="1"/>
    <col min="3586" max="3586" width="21.7109375" customWidth="1"/>
    <col min="3587" max="3587" width="15.42578125" customWidth="1"/>
    <col min="3590" max="3590" width="15.5703125" customWidth="1"/>
    <col min="3591" max="3591" width="11" bestFit="1" customWidth="1"/>
    <col min="3841" max="3841" width="24.140625" customWidth="1"/>
    <col min="3842" max="3842" width="21.7109375" customWidth="1"/>
    <col min="3843" max="3843" width="15.42578125" customWidth="1"/>
    <col min="3846" max="3846" width="15.5703125" customWidth="1"/>
    <col min="3847" max="3847" width="11" bestFit="1" customWidth="1"/>
    <col min="4097" max="4097" width="24.140625" customWidth="1"/>
    <col min="4098" max="4098" width="21.7109375" customWidth="1"/>
    <col min="4099" max="4099" width="15.42578125" customWidth="1"/>
    <col min="4102" max="4102" width="15.5703125" customWidth="1"/>
    <col min="4103" max="4103" width="11" bestFit="1" customWidth="1"/>
    <col min="4353" max="4353" width="24.140625" customWidth="1"/>
    <col min="4354" max="4354" width="21.7109375" customWidth="1"/>
    <col min="4355" max="4355" width="15.42578125" customWidth="1"/>
    <col min="4358" max="4358" width="15.5703125" customWidth="1"/>
    <col min="4359" max="4359" width="11" bestFit="1" customWidth="1"/>
    <col min="4609" max="4609" width="24.140625" customWidth="1"/>
    <col min="4610" max="4610" width="21.7109375" customWidth="1"/>
    <col min="4611" max="4611" width="15.42578125" customWidth="1"/>
    <col min="4614" max="4614" width="15.5703125" customWidth="1"/>
    <col min="4615" max="4615" width="11" bestFit="1" customWidth="1"/>
    <col min="4865" max="4865" width="24.140625" customWidth="1"/>
    <col min="4866" max="4866" width="21.7109375" customWidth="1"/>
    <col min="4867" max="4867" width="15.42578125" customWidth="1"/>
    <col min="4870" max="4870" width="15.5703125" customWidth="1"/>
    <col min="4871" max="4871" width="11" bestFit="1" customWidth="1"/>
    <col min="5121" max="5121" width="24.140625" customWidth="1"/>
    <col min="5122" max="5122" width="21.7109375" customWidth="1"/>
    <col min="5123" max="5123" width="15.42578125" customWidth="1"/>
    <col min="5126" max="5126" width="15.5703125" customWidth="1"/>
    <col min="5127" max="5127" width="11" bestFit="1" customWidth="1"/>
    <col min="5377" max="5377" width="24.140625" customWidth="1"/>
    <col min="5378" max="5378" width="21.7109375" customWidth="1"/>
    <col min="5379" max="5379" width="15.42578125" customWidth="1"/>
    <col min="5382" max="5382" width="15.5703125" customWidth="1"/>
    <col min="5383" max="5383" width="11" bestFit="1" customWidth="1"/>
    <col min="5633" max="5633" width="24.140625" customWidth="1"/>
    <col min="5634" max="5634" width="21.7109375" customWidth="1"/>
    <col min="5635" max="5635" width="15.42578125" customWidth="1"/>
    <col min="5638" max="5638" width="15.5703125" customWidth="1"/>
    <col min="5639" max="5639" width="11" bestFit="1" customWidth="1"/>
    <col min="5889" max="5889" width="24.140625" customWidth="1"/>
    <col min="5890" max="5890" width="21.7109375" customWidth="1"/>
    <col min="5891" max="5891" width="15.42578125" customWidth="1"/>
    <col min="5894" max="5894" width="15.5703125" customWidth="1"/>
    <col min="5895" max="5895" width="11" bestFit="1" customWidth="1"/>
    <col min="6145" max="6145" width="24.140625" customWidth="1"/>
    <col min="6146" max="6146" width="21.7109375" customWidth="1"/>
    <col min="6147" max="6147" width="15.42578125" customWidth="1"/>
    <col min="6150" max="6150" width="15.5703125" customWidth="1"/>
    <col min="6151" max="6151" width="11" bestFit="1" customWidth="1"/>
    <col min="6401" max="6401" width="24.140625" customWidth="1"/>
    <col min="6402" max="6402" width="21.7109375" customWidth="1"/>
    <col min="6403" max="6403" width="15.42578125" customWidth="1"/>
    <col min="6406" max="6406" width="15.5703125" customWidth="1"/>
    <col min="6407" max="6407" width="11" bestFit="1" customWidth="1"/>
    <col min="6657" max="6657" width="24.140625" customWidth="1"/>
    <col min="6658" max="6658" width="21.7109375" customWidth="1"/>
    <col min="6659" max="6659" width="15.42578125" customWidth="1"/>
    <col min="6662" max="6662" width="15.5703125" customWidth="1"/>
    <col min="6663" max="6663" width="11" bestFit="1" customWidth="1"/>
    <col min="6913" max="6913" width="24.140625" customWidth="1"/>
    <col min="6914" max="6914" width="21.7109375" customWidth="1"/>
    <col min="6915" max="6915" width="15.42578125" customWidth="1"/>
    <col min="6918" max="6918" width="15.5703125" customWidth="1"/>
    <col min="6919" max="6919" width="11" bestFit="1" customWidth="1"/>
    <col min="7169" max="7169" width="24.140625" customWidth="1"/>
    <col min="7170" max="7170" width="21.7109375" customWidth="1"/>
    <col min="7171" max="7171" width="15.42578125" customWidth="1"/>
    <col min="7174" max="7174" width="15.5703125" customWidth="1"/>
    <col min="7175" max="7175" width="11" bestFit="1" customWidth="1"/>
    <col min="7425" max="7425" width="24.140625" customWidth="1"/>
    <col min="7426" max="7426" width="21.7109375" customWidth="1"/>
    <col min="7427" max="7427" width="15.42578125" customWidth="1"/>
    <col min="7430" max="7430" width="15.5703125" customWidth="1"/>
    <col min="7431" max="7431" width="11" bestFit="1" customWidth="1"/>
    <col min="7681" max="7681" width="24.140625" customWidth="1"/>
    <col min="7682" max="7682" width="21.7109375" customWidth="1"/>
    <col min="7683" max="7683" width="15.42578125" customWidth="1"/>
    <col min="7686" max="7686" width="15.5703125" customWidth="1"/>
    <col min="7687" max="7687" width="11" bestFit="1" customWidth="1"/>
    <col min="7937" max="7937" width="24.140625" customWidth="1"/>
    <col min="7938" max="7938" width="21.7109375" customWidth="1"/>
    <col min="7939" max="7939" width="15.42578125" customWidth="1"/>
    <col min="7942" max="7942" width="15.5703125" customWidth="1"/>
    <col min="7943" max="7943" width="11" bestFit="1" customWidth="1"/>
    <col min="8193" max="8193" width="24.140625" customWidth="1"/>
    <col min="8194" max="8194" width="21.7109375" customWidth="1"/>
    <col min="8195" max="8195" width="15.42578125" customWidth="1"/>
    <col min="8198" max="8198" width="15.5703125" customWidth="1"/>
    <col min="8199" max="8199" width="11" bestFit="1" customWidth="1"/>
    <col min="8449" max="8449" width="24.140625" customWidth="1"/>
    <col min="8450" max="8450" width="21.7109375" customWidth="1"/>
    <col min="8451" max="8451" width="15.42578125" customWidth="1"/>
    <col min="8454" max="8454" width="15.5703125" customWidth="1"/>
    <col min="8455" max="8455" width="11" bestFit="1" customWidth="1"/>
    <col min="8705" max="8705" width="24.140625" customWidth="1"/>
    <col min="8706" max="8706" width="21.7109375" customWidth="1"/>
    <col min="8707" max="8707" width="15.42578125" customWidth="1"/>
    <col min="8710" max="8710" width="15.5703125" customWidth="1"/>
    <col min="8711" max="8711" width="11" bestFit="1" customWidth="1"/>
    <col min="8961" max="8961" width="24.140625" customWidth="1"/>
    <col min="8962" max="8962" width="21.7109375" customWidth="1"/>
    <col min="8963" max="8963" width="15.42578125" customWidth="1"/>
    <col min="8966" max="8966" width="15.5703125" customWidth="1"/>
    <col min="8967" max="8967" width="11" bestFit="1" customWidth="1"/>
    <col min="9217" max="9217" width="24.140625" customWidth="1"/>
    <col min="9218" max="9218" width="21.7109375" customWidth="1"/>
    <col min="9219" max="9219" width="15.42578125" customWidth="1"/>
    <col min="9222" max="9222" width="15.5703125" customWidth="1"/>
    <col min="9223" max="9223" width="11" bestFit="1" customWidth="1"/>
    <col min="9473" max="9473" width="24.140625" customWidth="1"/>
    <col min="9474" max="9474" width="21.7109375" customWidth="1"/>
    <col min="9475" max="9475" width="15.42578125" customWidth="1"/>
    <col min="9478" max="9478" width="15.5703125" customWidth="1"/>
    <col min="9479" max="9479" width="11" bestFit="1" customWidth="1"/>
    <col min="9729" max="9729" width="24.140625" customWidth="1"/>
    <col min="9730" max="9730" width="21.7109375" customWidth="1"/>
    <col min="9731" max="9731" width="15.42578125" customWidth="1"/>
    <col min="9734" max="9734" width="15.5703125" customWidth="1"/>
    <col min="9735" max="9735" width="11" bestFit="1" customWidth="1"/>
    <col min="9985" max="9985" width="24.140625" customWidth="1"/>
    <col min="9986" max="9986" width="21.7109375" customWidth="1"/>
    <col min="9987" max="9987" width="15.42578125" customWidth="1"/>
    <col min="9990" max="9990" width="15.5703125" customWidth="1"/>
    <col min="9991" max="9991" width="11" bestFit="1" customWidth="1"/>
    <col min="10241" max="10241" width="24.140625" customWidth="1"/>
    <col min="10242" max="10242" width="21.7109375" customWidth="1"/>
    <col min="10243" max="10243" width="15.42578125" customWidth="1"/>
    <col min="10246" max="10246" width="15.5703125" customWidth="1"/>
    <col min="10247" max="10247" width="11" bestFit="1" customWidth="1"/>
    <col min="10497" max="10497" width="24.140625" customWidth="1"/>
    <col min="10498" max="10498" width="21.7109375" customWidth="1"/>
    <col min="10499" max="10499" width="15.42578125" customWidth="1"/>
    <col min="10502" max="10502" width="15.5703125" customWidth="1"/>
    <col min="10503" max="10503" width="11" bestFit="1" customWidth="1"/>
    <col min="10753" max="10753" width="24.140625" customWidth="1"/>
    <col min="10754" max="10754" width="21.7109375" customWidth="1"/>
    <col min="10755" max="10755" width="15.42578125" customWidth="1"/>
    <col min="10758" max="10758" width="15.5703125" customWidth="1"/>
    <col min="10759" max="10759" width="11" bestFit="1" customWidth="1"/>
    <col min="11009" max="11009" width="24.140625" customWidth="1"/>
    <col min="11010" max="11010" width="21.7109375" customWidth="1"/>
    <col min="11011" max="11011" width="15.42578125" customWidth="1"/>
    <col min="11014" max="11014" width="15.5703125" customWidth="1"/>
    <col min="11015" max="11015" width="11" bestFit="1" customWidth="1"/>
    <col min="11265" max="11265" width="24.140625" customWidth="1"/>
    <col min="11266" max="11266" width="21.7109375" customWidth="1"/>
    <col min="11267" max="11267" width="15.42578125" customWidth="1"/>
    <col min="11270" max="11270" width="15.5703125" customWidth="1"/>
    <col min="11271" max="11271" width="11" bestFit="1" customWidth="1"/>
    <col min="11521" max="11521" width="24.140625" customWidth="1"/>
    <col min="11522" max="11522" width="21.7109375" customWidth="1"/>
    <col min="11523" max="11523" width="15.42578125" customWidth="1"/>
    <col min="11526" max="11526" width="15.5703125" customWidth="1"/>
    <col min="11527" max="11527" width="11" bestFit="1" customWidth="1"/>
    <col min="11777" max="11777" width="24.140625" customWidth="1"/>
    <col min="11778" max="11778" width="21.7109375" customWidth="1"/>
    <col min="11779" max="11779" width="15.42578125" customWidth="1"/>
    <col min="11782" max="11782" width="15.5703125" customWidth="1"/>
    <col min="11783" max="11783" width="11" bestFit="1" customWidth="1"/>
    <col min="12033" max="12033" width="24.140625" customWidth="1"/>
    <col min="12034" max="12034" width="21.7109375" customWidth="1"/>
    <col min="12035" max="12035" width="15.42578125" customWidth="1"/>
    <col min="12038" max="12038" width="15.5703125" customWidth="1"/>
    <col min="12039" max="12039" width="11" bestFit="1" customWidth="1"/>
    <col min="12289" max="12289" width="24.140625" customWidth="1"/>
    <col min="12290" max="12290" width="21.7109375" customWidth="1"/>
    <col min="12291" max="12291" width="15.42578125" customWidth="1"/>
    <col min="12294" max="12294" width="15.5703125" customWidth="1"/>
    <col min="12295" max="12295" width="11" bestFit="1" customWidth="1"/>
    <col min="12545" max="12545" width="24.140625" customWidth="1"/>
    <col min="12546" max="12546" width="21.7109375" customWidth="1"/>
    <col min="12547" max="12547" width="15.42578125" customWidth="1"/>
    <col min="12550" max="12550" width="15.5703125" customWidth="1"/>
    <col min="12551" max="12551" width="11" bestFit="1" customWidth="1"/>
    <col min="12801" max="12801" width="24.140625" customWidth="1"/>
    <col min="12802" max="12802" width="21.7109375" customWidth="1"/>
    <col min="12803" max="12803" width="15.42578125" customWidth="1"/>
    <col min="12806" max="12806" width="15.5703125" customWidth="1"/>
    <col min="12807" max="12807" width="11" bestFit="1" customWidth="1"/>
    <col min="13057" max="13057" width="24.140625" customWidth="1"/>
    <col min="13058" max="13058" width="21.7109375" customWidth="1"/>
    <col min="13059" max="13059" width="15.42578125" customWidth="1"/>
    <col min="13062" max="13062" width="15.5703125" customWidth="1"/>
    <col min="13063" max="13063" width="11" bestFit="1" customWidth="1"/>
    <col min="13313" max="13313" width="24.140625" customWidth="1"/>
    <col min="13314" max="13314" width="21.7109375" customWidth="1"/>
    <col min="13315" max="13315" width="15.42578125" customWidth="1"/>
    <col min="13318" max="13318" width="15.5703125" customWidth="1"/>
    <col min="13319" max="13319" width="11" bestFit="1" customWidth="1"/>
    <col min="13569" max="13569" width="24.140625" customWidth="1"/>
    <col min="13570" max="13570" width="21.7109375" customWidth="1"/>
    <col min="13571" max="13571" width="15.42578125" customWidth="1"/>
    <col min="13574" max="13574" width="15.5703125" customWidth="1"/>
    <col min="13575" max="13575" width="11" bestFit="1" customWidth="1"/>
    <col min="13825" max="13825" width="24.140625" customWidth="1"/>
    <col min="13826" max="13826" width="21.7109375" customWidth="1"/>
    <col min="13827" max="13827" width="15.42578125" customWidth="1"/>
    <col min="13830" max="13830" width="15.5703125" customWidth="1"/>
    <col min="13831" max="13831" width="11" bestFit="1" customWidth="1"/>
    <col min="14081" max="14081" width="24.140625" customWidth="1"/>
    <col min="14082" max="14082" width="21.7109375" customWidth="1"/>
    <col min="14083" max="14083" width="15.42578125" customWidth="1"/>
    <col min="14086" max="14086" width="15.5703125" customWidth="1"/>
    <col min="14087" max="14087" width="11" bestFit="1" customWidth="1"/>
    <col min="14337" max="14337" width="24.140625" customWidth="1"/>
    <col min="14338" max="14338" width="21.7109375" customWidth="1"/>
    <col min="14339" max="14339" width="15.42578125" customWidth="1"/>
    <col min="14342" max="14342" width="15.5703125" customWidth="1"/>
    <col min="14343" max="14343" width="11" bestFit="1" customWidth="1"/>
    <col min="14593" max="14593" width="24.140625" customWidth="1"/>
    <col min="14594" max="14594" width="21.7109375" customWidth="1"/>
    <col min="14595" max="14595" width="15.42578125" customWidth="1"/>
    <col min="14598" max="14598" width="15.5703125" customWidth="1"/>
    <col min="14599" max="14599" width="11" bestFit="1" customWidth="1"/>
    <col min="14849" max="14849" width="24.140625" customWidth="1"/>
    <col min="14850" max="14850" width="21.7109375" customWidth="1"/>
    <col min="14851" max="14851" width="15.42578125" customWidth="1"/>
    <col min="14854" max="14854" width="15.5703125" customWidth="1"/>
    <col min="14855" max="14855" width="11" bestFit="1" customWidth="1"/>
    <col min="15105" max="15105" width="24.140625" customWidth="1"/>
    <col min="15106" max="15106" width="21.7109375" customWidth="1"/>
    <col min="15107" max="15107" width="15.42578125" customWidth="1"/>
    <col min="15110" max="15110" width="15.5703125" customWidth="1"/>
    <col min="15111" max="15111" width="11" bestFit="1" customWidth="1"/>
    <col min="15361" max="15361" width="24.140625" customWidth="1"/>
    <col min="15362" max="15362" width="21.7109375" customWidth="1"/>
    <col min="15363" max="15363" width="15.42578125" customWidth="1"/>
    <col min="15366" max="15366" width="15.5703125" customWidth="1"/>
    <col min="15367" max="15367" width="11" bestFit="1" customWidth="1"/>
    <col min="15617" max="15617" width="24.140625" customWidth="1"/>
    <col min="15618" max="15618" width="21.7109375" customWidth="1"/>
    <col min="15619" max="15619" width="15.42578125" customWidth="1"/>
    <col min="15622" max="15622" width="15.5703125" customWidth="1"/>
    <col min="15623" max="15623" width="11" bestFit="1" customWidth="1"/>
    <col min="15873" max="15873" width="24.140625" customWidth="1"/>
    <col min="15874" max="15874" width="21.7109375" customWidth="1"/>
    <col min="15875" max="15875" width="15.42578125" customWidth="1"/>
    <col min="15878" max="15878" width="15.5703125" customWidth="1"/>
    <col min="15879" max="15879" width="11" bestFit="1" customWidth="1"/>
    <col min="16129" max="16129" width="24.140625" customWidth="1"/>
    <col min="16130" max="16130" width="21.7109375" customWidth="1"/>
    <col min="16131" max="16131" width="15.42578125" customWidth="1"/>
    <col min="16134" max="16134" width="15.5703125" customWidth="1"/>
    <col min="16135" max="16135" width="11" bestFit="1" customWidth="1"/>
  </cols>
  <sheetData>
    <row r="1" spans="1:7" x14ac:dyDescent="0.25">
      <c r="A1" s="37" t="s">
        <v>118</v>
      </c>
    </row>
    <row r="2" spans="1:7" x14ac:dyDescent="0.25">
      <c r="A2" s="37" t="s">
        <v>119</v>
      </c>
    </row>
    <row r="4" spans="1:7" x14ac:dyDescent="0.25">
      <c r="A4" s="36" t="s">
        <v>120</v>
      </c>
      <c r="B4" s="36" t="s">
        <v>121</v>
      </c>
      <c r="C4" s="36" t="s">
        <v>122</v>
      </c>
    </row>
    <row r="5" spans="1:7" x14ac:dyDescent="0.25">
      <c r="A5" s="36">
        <v>2003</v>
      </c>
      <c r="B5" s="36">
        <v>264616</v>
      </c>
      <c r="C5" s="43">
        <v>262998</v>
      </c>
    </row>
    <row r="6" spans="1:7" x14ac:dyDescent="0.25">
      <c r="A6" s="36">
        <v>2004</v>
      </c>
      <c r="B6" s="36">
        <v>284413</v>
      </c>
      <c r="C6" s="43">
        <v>285634</v>
      </c>
    </row>
    <row r="7" spans="1:7" x14ac:dyDescent="0.25">
      <c r="A7" s="36">
        <v>2005</v>
      </c>
      <c r="B7" s="36">
        <v>299923</v>
      </c>
      <c r="C7" s="43">
        <v>309292</v>
      </c>
    </row>
    <row r="8" spans="1:7" x14ac:dyDescent="0.25">
      <c r="A8" s="36">
        <v>2006</v>
      </c>
      <c r="B8" s="36">
        <v>332013</v>
      </c>
      <c r="C8" s="43">
        <v>352465</v>
      </c>
    </row>
    <row r="9" spans="1:7" x14ac:dyDescent="0.25">
      <c r="A9" s="36">
        <v>2007</v>
      </c>
      <c r="B9" s="36">
        <v>358633</v>
      </c>
      <c r="C9" s="43">
        <v>368080</v>
      </c>
    </row>
    <row r="10" spans="1:7" x14ac:dyDescent="0.25">
      <c r="A10" s="37"/>
      <c r="B10" s="37"/>
    </row>
    <row r="11" spans="1:7" x14ac:dyDescent="0.25">
      <c r="A11" s="39" t="s">
        <v>123</v>
      </c>
      <c r="B11" s="37"/>
    </row>
    <row r="12" spans="1:7" x14ac:dyDescent="0.25">
      <c r="A12" s="37" t="s">
        <v>124</v>
      </c>
      <c r="B12" s="37"/>
    </row>
    <row r="16" spans="1:7" x14ac:dyDescent="0.25">
      <c r="A16" s="38" t="s">
        <v>49</v>
      </c>
      <c r="B16" s="38" t="s">
        <v>50</v>
      </c>
      <c r="C16" t="s">
        <v>8</v>
      </c>
      <c r="D16" t="s">
        <v>9</v>
      </c>
      <c r="E16" t="s">
        <v>10</v>
      </c>
      <c r="F16" t="s">
        <v>12</v>
      </c>
      <c r="G16" t="s">
        <v>11</v>
      </c>
    </row>
    <row r="17" spans="1:7" x14ac:dyDescent="0.25">
      <c r="A17" s="44">
        <v>2003</v>
      </c>
      <c r="B17" s="44">
        <v>264616</v>
      </c>
      <c r="C17">
        <f>A17-B$27</f>
        <v>-2</v>
      </c>
      <c r="D17">
        <f>B17-B$28</f>
        <v>-43303.599999999977</v>
      </c>
      <c r="E17">
        <f>C17^2</f>
        <v>4</v>
      </c>
      <c r="F17">
        <f>C17*D17</f>
        <v>86607.199999999953</v>
      </c>
      <c r="G17">
        <f>D17^2</f>
        <v>1875201772.9599979</v>
      </c>
    </row>
    <row r="18" spans="1:7" x14ac:dyDescent="0.25">
      <c r="A18" s="44">
        <v>2004</v>
      </c>
      <c r="B18" s="44">
        <v>284413</v>
      </c>
      <c r="C18">
        <f>A18-B$27</f>
        <v>-1</v>
      </c>
      <c r="D18">
        <f>B18-B$28</f>
        <v>-23506.599999999977</v>
      </c>
      <c r="E18">
        <f>C18^2</f>
        <v>1</v>
      </c>
      <c r="F18">
        <f>C18*D18</f>
        <v>23506.599999999977</v>
      </c>
      <c r="G18">
        <f>D18^2</f>
        <v>552560243.55999887</v>
      </c>
    </row>
    <row r="19" spans="1:7" x14ac:dyDescent="0.25">
      <c r="A19" s="44">
        <v>2005</v>
      </c>
      <c r="B19" s="44">
        <v>299923</v>
      </c>
      <c r="C19">
        <f>A19-B$27</f>
        <v>0</v>
      </c>
      <c r="D19">
        <f>B19-B$28</f>
        <v>-7996.5999999999767</v>
      </c>
      <c r="E19">
        <f>C19^2</f>
        <v>0</v>
      </c>
      <c r="F19">
        <f>C19*D19</f>
        <v>0</v>
      </c>
      <c r="G19">
        <f>D19^2</f>
        <v>63945611.55999963</v>
      </c>
    </row>
    <row r="20" spans="1:7" x14ac:dyDescent="0.25">
      <c r="A20" s="44">
        <v>2006</v>
      </c>
      <c r="B20" s="44">
        <v>332013</v>
      </c>
      <c r="C20">
        <f>A20-B$27</f>
        <v>1</v>
      </c>
      <c r="D20">
        <f>B20-B$28</f>
        <v>24093.400000000023</v>
      </c>
      <c r="E20">
        <f>C20^2</f>
        <v>1</v>
      </c>
      <c r="F20">
        <f>C20*D20</f>
        <v>24093.400000000023</v>
      </c>
      <c r="G20">
        <f>D20^2</f>
        <v>580491923.56000113</v>
      </c>
    </row>
    <row r="21" spans="1:7" x14ac:dyDescent="0.25">
      <c r="A21" s="44">
        <v>2007</v>
      </c>
      <c r="B21" s="44">
        <v>358633</v>
      </c>
      <c r="C21">
        <f>A21-B$27</f>
        <v>2</v>
      </c>
      <c r="D21">
        <f>B21-B$28</f>
        <v>50713.400000000023</v>
      </c>
      <c r="E21">
        <f>C21^2</f>
        <v>4</v>
      </c>
      <c r="F21">
        <f>C21*D21</f>
        <v>101426.80000000005</v>
      </c>
      <c r="G21">
        <f>D21^2</f>
        <v>2571848939.5600023</v>
      </c>
    </row>
    <row r="22" spans="1:7" x14ac:dyDescent="0.25">
      <c r="A22">
        <f t="shared" ref="A22:F22" si="0">SUM(A17:A21)</f>
        <v>10025</v>
      </c>
      <c r="B22">
        <f t="shared" si="0"/>
        <v>1539598</v>
      </c>
      <c r="C22">
        <f t="shared" si="0"/>
        <v>0</v>
      </c>
      <c r="D22">
        <f t="shared" si="0"/>
        <v>1.1641532182693481E-10</v>
      </c>
      <c r="E22">
        <f t="shared" si="0"/>
        <v>10</v>
      </c>
      <c r="F22">
        <f t="shared" si="0"/>
        <v>235634</v>
      </c>
      <c r="G22">
        <f>SUM(G17:G21)</f>
        <v>5644048491.1999998</v>
      </c>
    </row>
    <row r="26" spans="1:7" x14ac:dyDescent="0.25">
      <c r="A26" t="s">
        <v>32</v>
      </c>
    </row>
    <row r="27" spans="1:7" x14ac:dyDescent="0.25">
      <c r="A27" t="s">
        <v>95</v>
      </c>
      <c r="B27">
        <f>AVERAGE(A17:A21)</f>
        <v>2005</v>
      </c>
    </row>
    <row r="28" spans="1:7" x14ac:dyDescent="0.25">
      <c r="A28" t="s">
        <v>96</v>
      </c>
      <c r="B28">
        <f>AVERAGE(B17:B21)</f>
        <v>307919.59999999998</v>
      </c>
    </row>
    <row r="30" spans="1:7" x14ac:dyDescent="0.25">
      <c r="A30" t="s">
        <v>54</v>
      </c>
      <c r="B30">
        <f>F22/E22</f>
        <v>23563.4</v>
      </c>
    </row>
    <row r="31" spans="1:7" x14ac:dyDescent="0.25">
      <c r="A31" t="s">
        <v>53</v>
      </c>
      <c r="B31">
        <f>B28-B27*B30</f>
        <v>-46936697.399999999</v>
      </c>
    </row>
    <row r="32" spans="1:7" x14ac:dyDescent="0.25">
      <c r="A32" t="s">
        <v>125</v>
      </c>
      <c r="B32">
        <f>F22^2/E22/G22</f>
        <v>0.98375097312806736</v>
      </c>
    </row>
    <row r="33" spans="1:3" x14ac:dyDescent="0.25">
      <c r="A33" t="s">
        <v>15</v>
      </c>
    </row>
    <row r="34" spans="1:3" x14ac:dyDescent="0.25">
      <c r="A34" t="s">
        <v>126</v>
      </c>
      <c r="C34">
        <f>B31+B30*2008</f>
        <v>378609.80000000447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Foglio1</vt:lpstr>
      <vt:lpstr>Foglio2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dcterms:created xsi:type="dcterms:W3CDTF">2015-03-10T17:17:05Z</dcterms:created>
  <dcterms:modified xsi:type="dcterms:W3CDTF">2020-04-25T14:40:54Z</dcterms:modified>
</cp:coreProperties>
</file>