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2015-2016\"/>
    </mc:Choice>
  </mc:AlternateContent>
  <bookViews>
    <workbookView xWindow="120" yWindow="120" windowWidth="15312" windowHeight="8472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</sheets>
  <externalReferences>
    <externalReference r:id="rId8"/>
  </externalReferences>
  <calcPr calcId="152511"/>
</workbook>
</file>

<file path=xl/calcChain.xml><?xml version="1.0" encoding="utf-8"?>
<calcChain xmlns="http://schemas.openxmlformats.org/spreadsheetml/2006/main">
  <c r="F55" i="1" l="1"/>
  <c r="H35" i="7" l="1"/>
  <c r="H12" i="7" l="1"/>
  <c r="H9" i="7"/>
  <c r="H10" i="7"/>
  <c r="H11" i="7"/>
  <c r="H8" i="7"/>
  <c r="G12" i="7"/>
  <c r="G9" i="7"/>
  <c r="G10" i="7"/>
  <c r="G11" i="7"/>
  <c r="G8" i="7"/>
  <c r="B21" i="7" l="1"/>
  <c r="B22" i="7"/>
  <c r="B28" i="7" l="1"/>
  <c r="F29" i="3"/>
  <c r="B33" i="2"/>
  <c r="B29" i="2"/>
  <c r="B28" i="2"/>
  <c r="B27" i="2"/>
  <c r="C41" i="1"/>
  <c r="B29" i="7" l="1"/>
  <c r="C30" i="7"/>
  <c r="B27" i="7"/>
  <c r="B20" i="7"/>
  <c r="C12" i="7"/>
  <c r="B12" i="7"/>
  <c r="E8" i="7"/>
  <c r="E9" i="7" s="1"/>
  <c r="D8" i="7"/>
  <c r="D9" i="7" s="1"/>
  <c r="P25" i="6"/>
  <c r="P26" i="6" s="1"/>
  <c r="M25" i="6"/>
  <c r="M26" i="6" s="1"/>
  <c r="J25" i="6"/>
  <c r="J26" i="6" s="1"/>
  <c r="G25" i="6"/>
  <c r="G26" i="6" s="1"/>
  <c r="D25" i="6"/>
  <c r="D26" i="6" s="1"/>
  <c r="P16" i="6"/>
  <c r="M16" i="6"/>
  <c r="M20" i="6" s="1"/>
  <c r="J16" i="6"/>
  <c r="G16" i="6"/>
  <c r="D16" i="6"/>
  <c r="D17" i="6" s="1"/>
  <c r="P14" i="6"/>
  <c r="P15" i="6" s="1"/>
  <c r="M14" i="6"/>
  <c r="M15" i="6" s="1"/>
  <c r="J14" i="6"/>
  <c r="J15" i="6" s="1"/>
  <c r="G14" i="6"/>
  <c r="G15" i="6" s="1"/>
  <c r="D14" i="6"/>
  <c r="D15" i="6" s="1"/>
  <c r="Q7" i="6"/>
  <c r="B105" i="5"/>
  <c r="B100" i="5"/>
  <c r="C99" i="5"/>
  <c r="C98" i="5"/>
  <c r="C97" i="5"/>
  <c r="C96" i="5"/>
  <c r="B70" i="5"/>
  <c r="D69" i="5"/>
  <c r="D68" i="5"/>
  <c r="D67" i="5"/>
  <c r="C66" i="5"/>
  <c r="D66" i="5" s="1"/>
  <c r="H39" i="5"/>
  <c r="E38" i="5"/>
  <c r="B37" i="5"/>
  <c r="B24" i="4"/>
  <c r="M24" i="4" s="1"/>
  <c r="A24" i="4"/>
  <c r="B23" i="4"/>
  <c r="M23" i="4" s="1"/>
  <c r="A23" i="4"/>
  <c r="B22" i="4"/>
  <c r="M22" i="4" s="1"/>
  <c r="A22" i="4"/>
  <c r="B21" i="4"/>
  <c r="M21" i="4" s="1"/>
  <c r="A21" i="4"/>
  <c r="I20" i="4"/>
  <c r="D20" i="4"/>
  <c r="B20" i="4"/>
  <c r="A20" i="4"/>
  <c r="B22" i="3"/>
  <c r="F22" i="3" s="1"/>
  <c r="F21" i="3"/>
  <c r="C21" i="3"/>
  <c r="D21" i="3" s="1"/>
  <c r="E21" i="3" s="1"/>
  <c r="C20" i="3"/>
  <c r="C19" i="3"/>
  <c r="D19" i="3" s="1"/>
  <c r="E19" i="3" s="1"/>
  <c r="B25" i="2"/>
  <c r="F23" i="2" s="1"/>
  <c r="H24" i="2"/>
  <c r="M24" i="2" s="1"/>
  <c r="F24" i="2"/>
  <c r="D24" i="2"/>
  <c r="E24" i="2" s="1"/>
  <c r="H23" i="2"/>
  <c r="M23" i="2" s="1"/>
  <c r="D23" i="2"/>
  <c r="H22" i="2"/>
  <c r="M22" i="2" s="1"/>
  <c r="F22" i="2"/>
  <c r="D22" i="2"/>
  <c r="E22" i="2" s="1"/>
  <c r="H21" i="2"/>
  <c r="M21" i="2" s="1"/>
  <c r="F21" i="2"/>
  <c r="D21" i="2"/>
  <c r="E21" i="2" s="1"/>
  <c r="H20" i="2"/>
  <c r="M20" i="2" s="1"/>
  <c r="D20" i="2"/>
  <c r="E20" i="2" l="1"/>
  <c r="D22" i="4"/>
  <c r="C100" i="5"/>
  <c r="F20" i="2"/>
  <c r="F25" i="2" s="1"/>
  <c r="E23" i="2"/>
  <c r="B25" i="4"/>
  <c r="F22" i="4" s="1"/>
  <c r="I22" i="4"/>
  <c r="D28" i="6"/>
  <c r="G17" i="6"/>
  <c r="D24" i="4"/>
  <c r="M25" i="2"/>
  <c r="F19" i="3"/>
  <c r="G19" i="3" s="1"/>
  <c r="C23" i="7"/>
  <c r="E10" i="7"/>
  <c r="D10" i="7"/>
  <c r="J17" i="6"/>
  <c r="D23" i="6" s="1"/>
  <c r="S16" i="6"/>
  <c r="M17" i="6"/>
  <c r="P17" i="6" s="1"/>
  <c r="D96" i="5"/>
  <c r="D97" i="5" s="1"/>
  <c r="D98" i="5" s="1"/>
  <c r="D99" i="5" s="1"/>
  <c r="M20" i="4"/>
  <c r="M25" i="4" s="1"/>
  <c r="F24" i="4"/>
  <c r="I24" i="4"/>
  <c r="A29" i="4"/>
  <c r="D21" i="4"/>
  <c r="I21" i="4"/>
  <c r="D23" i="4"/>
  <c r="F23" i="4"/>
  <c r="I23" i="4"/>
  <c r="D20" i="3"/>
  <c r="E20" i="3" s="1"/>
  <c r="F20" i="3"/>
  <c r="G20" i="3" s="1"/>
  <c r="G20" i="2"/>
  <c r="G21" i="2" s="1"/>
  <c r="I20" i="2"/>
  <c r="I21" i="2"/>
  <c r="I22" i="2"/>
  <c r="I23" i="2"/>
  <c r="I24" i="2"/>
  <c r="B48" i="1"/>
  <c r="C47" i="1" s="1"/>
  <c r="C44" i="1"/>
  <c r="C43" i="1"/>
  <c r="C42" i="1"/>
  <c r="D41" i="1"/>
  <c r="D42" i="1" s="1"/>
  <c r="D43" i="1" s="1"/>
  <c r="D44" i="1" s="1"/>
  <c r="B33" i="1"/>
  <c r="D32" i="1"/>
  <c r="D31" i="1"/>
  <c r="D30" i="1"/>
  <c r="D29" i="1"/>
  <c r="D28" i="1"/>
  <c r="D27" i="1"/>
  <c r="D26" i="1"/>
  <c r="B23" i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E23" i="4" l="1"/>
  <c r="E22" i="4"/>
  <c r="D45" i="1"/>
  <c r="C45" i="1"/>
  <c r="I25" i="4"/>
  <c r="B37" i="4" s="1"/>
  <c r="J24" i="4" s="1"/>
  <c r="K24" i="4" s="1"/>
  <c r="L24" i="4" s="1"/>
  <c r="E20" i="4"/>
  <c r="C46" i="1"/>
  <c r="F21" i="4"/>
  <c r="E24" i="4"/>
  <c r="E21" i="4"/>
  <c r="F20" i="4"/>
  <c r="D33" i="1"/>
  <c r="C37" i="1" s="1"/>
  <c r="C48" i="1"/>
  <c r="D11" i="7"/>
  <c r="E11" i="7"/>
  <c r="J23" i="4"/>
  <c r="K23" i="4" s="1"/>
  <c r="L23" i="4" s="1"/>
  <c r="J21" i="4"/>
  <c r="K21" i="4" s="1"/>
  <c r="L21" i="4" s="1"/>
  <c r="G20" i="4"/>
  <c r="F25" i="4"/>
  <c r="G21" i="3"/>
  <c r="B26" i="3"/>
  <c r="I25" i="2"/>
  <c r="G22" i="2"/>
  <c r="G23" i="2" s="1"/>
  <c r="G24" i="2" s="1"/>
  <c r="G21" i="4" l="1"/>
  <c r="J20" i="4"/>
  <c r="K20" i="4" s="1"/>
  <c r="L20" i="4" s="1"/>
  <c r="J22" i="4"/>
  <c r="K22" i="4" s="1"/>
  <c r="L22" i="4" s="1"/>
  <c r="D46" i="1"/>
  <c r="D47" i="1" s="1"/>
  <c r="G22" i="4"/>
  <c r="G23" i="4" s="1"/>
  <c r="G24" i="4" s="1"/>
  <c r="L25" i="4"/>
  <c r="B39" i="4" s="1"/>
  <c r="B38" i="4" s="1"/>
  <c r="J21" i="2"/>
  <c r="K21" i="2" s="1"/>
  <c r="L21" i="2" s="1"/>
  <c r="J23" i="2"/>
  <c r="K23" i="2" s="1"/>
  <c r="L23" i="2" s="1"/>
  <c r="J20" i="2"/>
  <c r="K20" i="2" s="1"/>
  <c r="L20" i="2" s="1"/>
  <c r="J22" i="2"/>
  <c r="K22" i="2" s="1"/>
  <c r="L22" i="2" s="1"/>
  <c r="J24" i="2"/>
  <c r="K24" i="2" s="1"/>
  <c r="L24" i="2" s="1"/>
  <c r="B33" i="4" l="1"/>
  <c r="L25" i="2"/>
</calcChain>
</file>

<file path=xl/sharedStrings.xml><?xml version="1.0" encoding="utf-8"?>
<sst xmlns="http://schemas.openxmlformats.org/spreadsheetml/2006/main" count="290" uniqueCount="164">
  <si>
    <t>Un gruppo di 180 individui è stato classificato in base all’età (in anni):</t>
  </si>
  <si>
    <t>Classi di età</t>
  </si>
  <si>
    <t>0|-20</t>
  </si>
  <si>
    <t>20|-30</t>
  </si>
  <si>
    <t>30|-40</t>
  </si>
  <si>
    <t>40|-50</t>
  </si>
  <si>
    <t>50|-60</t>
  </si>
  <si>
    <t>60|-70</t>
  </si>
  <si>
    <t>70|-90</t>
  </si>
  <si>
    <t>Frequenze</t>
  </si>
  <si>
    <t>a) Si disegni l'istogramma per la distribuzione in classi</t>
  </si>
  <si>
    <t>b) Si calcoli l'altezza media.</t>
  </si>
  <si>
    <t>c) Si calcoli l'altezza mediana.</t>
  </si>
  <si>
    <t>d) Si calcoli la percentuale di individui con età superiore o uguale a 43 anni.</t>
  </si>
  <si>
    <t>a)</t>
  </si>
  <si>
    <t>Classi</t>
  </si>
  <si>
    <r>
      <t>n</t>
    </r>
    <r>
      <rPr>
        <vertAlign val="subscript"/>
        <sz val="10"/>
        <color indexed="8"/>
        <rFont val="Arial"/>
        <family val="2"/>
      </rPr>
      <t>i</t>
    </r>
  </si>
  <si>
    <t>ampiezza classi</t>
  </si>
  <si>
    <t>densità</t>
  </si>
  <si>
    <t>densità relativa</t>
  </si>
  <si>
    <t>b)</t>
  </si>
  <si>
    <t>media approssimata =</t>
  </si>
  <si>
    <t>c)</t>
  </si>
  <si>
    <r>
      <t>f</t>
    </r>
    <r>
      <rPr>
        <vertAlign val="subscript"/>
        <sz val="10"/>
        <color indexed="8"/>
        <rFont val="Arial"/>
        <family val="2"/>
      </rPr>
      <t>i</t>
    </r>
  </si>
  <si>
    <r>
      <t>F</t>
    </r>
    <r>
      <rPr>
        <vertAlign val="subscript"/>
        <sz val="10"/>
        <color indexed="8"/>
        <rFont val="Arial"/>
        <family val="2"/>
      </rPr>
      <t>i</t>
    </r>
  </si>
  <si>
    <t>mediana =</t>
  </si>
  <si>
    <t>d)</t>
  </si>
  <si>
    <t>Percentuale di individui con età superiore o uguale a 43 anni =</t>
  </si>
  <si>
    <t>Appello 12/02/15</t>
  </si>
  <si>
    <t>Per 300 giorni vengono rilevati i consumi complessivi di energia elettrica presso un piccolo</t>
  </si>
  <si>
    <t>comune montano. I dati ottenuti, espressi in KW, vengono riassunti nella tabella che</t>
  </si>
  <si>
    <t xml:space="preserve">segue. </t>
  </si>
  <si>
    <t>a) Rappresentare graficamente i consumi osservati.</t>
  </si>
  <si>
    <t>b) Trovare la media e la deviazione standard dei consumi.</t>
  </si>
  <si>
    <t>c) Determinare il consumo mediano.</t>
  </si>
  <si>
    <t>Classe</t>
  </si>
  <si>
    <t>Freq. assoluta</t>
  </si>
  <si>
    <t xml:space="preserve">(0-100] </t>
  </si>
  <si>
    <t xml:space="preserve">(100-200] </t>
  </si>
  <si>
    <t xml:space="preserve">(200-400] </t>
  </si>
  <si>
    <t xml:space="preserve">(400-600] </t>
  </si>
  <si>
    <t xml:space="preserve">(600-1000] </t>
  </si>
  <si>
    <t xml:space="preserve">Classi </t>
  </si>
  <si>
    <t>Frequenza</t>
  </si>
  <si>
    <t>Ampiezza intervallo</t>
  </si>
  <si>
    <t>Densità</t>
  </si>
  <si>
    <t>Densità relative</t>
  </si>
  <si>
    <t>Frequenze relative</t>
  </si>
  <si>
    <t>Frequenze relative cumulate</t>
  </si>
  <si>
    <t>Valore centrale</t>
  </si>
  <si>
    <t>ni*xi</t>
  </si>
  <si>
    <t>(xi-xm)</t>
  </si>
  <si>
    <t>(xi-xm)^2</t>
  </si>
  <si>
    <t>(xi-xm)^2*ni</t>
  </si>
  <si>
    <t>Media =</t>
  </si>
  <si>
    <t>Deviazione standard =</t>
  </si>
  <si>
    <t>varianza =</t>
  </si>
  <si>
    <t>Appello 16/07/13</t>
  </si>
  <si>
    <t>Si consideri la seguente distribuzione di 100</t>
  </si>
  <si>
    <t>imprese per classi di fatturato:</t>
  </si>
  <si>
    <t>Classi di fatturato</t>
  </si>
  <si>
    <t>N.</t>
  </si>
  <si>
    <t>(migliaia di euro)</t>
  </si>
  <si>
    <t>imprese</t>
  </si>
  <si>
    <t xml:space="preserve">(0-20] </t>
  </si>
  <si>
    <t xml:space="preserve">(20-50] </t>
  </si>
  <si>
    <t xml:space="preserve">(50-100] </t>
  </si>
  <si>
    <t xml:space="preserve">b) Si calcoli il valore mediano del fatturato. </t>
  </si>
  <si>
    <t>c) Si calcoli la percentuale di imprese con fatturato inferiore a 35 mila euro.</t>
  </si>
  <si>
    <t>Classi di fatturato (migliaia di euro)</t>
  </si>
  <si>
    <t>N. imprese</t>
  </si>
  <si>
    <t>Percentuale di imprese con fatturato minore di 35 mila euro =</t>
  </si>
  <si>
    <t>%</t>
  </si>
  <si>
    <t>Appello 27/05/13</t>
  </si>
  <si>
    <t>La tabella che segue mostra i tempi di durata di 100 lampadine prodotte</t>
  </si>
  <si>
    <t>da una certa società.</t>
  </si>
  <si>
    <t>a) Determinare le frequenze relative e costruire il relativo istogramma;</t>
  </si>
  <si>
    <r>
      <t xml:space="preserve">b) Determinare la percentuale di lampadine per cui risulta 500 &lt; T </t>
    </r>
    <r>
      <rPr>
        <b/>
        <sz val="10"/>
        <color indexed="10"/>
        <rFont val="Symbol"/>
        <family val="1"/>
        <charset val="2"/>
      </rPr>
      <t>£</t>
    </r>
    <r>
      <rPr>
        <b/>
        <sz val="15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650;</t>
    </r>
  </si>
  <si>
    <t xml:space="preserve">c) Determinare la mediana della distribuzione. </t>
  </si>
  <si>
    <t>d) Determinare la durata media e la deviazione standard.</t>
  </si>
  <si>
    <t>Durata in ore</t>
  </si>
  <si>
    <t xml:space="preserve">(0-200] </t>
  </si>
  <si>
    <t xml:space="preserve">(200-300] </t>
  </si>
  <si>
    <t xml:space="preserve">(300-500] </t>
  </si>
  <si>
    <t xml:space="preserve">(500-700] </t>
  </si>
  <si>
    <t xml:space="preserve">(700-800] </t>
  </si>
  <si>
    <t>Percentuale di lampadine con durata compresa tra 500 e 650</t>
  </si>
  <si>
    <t>Appello 05/09/13</t>
  </si>
  <si>
    <t xml:space="preserve">La società Stat s.p.a. ha effettuato un’indagine su una popolazione di 15 famiglie sulle quali ha </t>
  </si>
  <si>
    <t>rilevato tre caratteri: la zona di residenza, il reddito medio mensile familiare ed il numero di</t>
  </si>
  <si>
    <t>componenti in età lavorativa</t>
  </si>
  <si>
    <t>Unità</t>
  </si>
  <si>
    <t>Residenza</t>
  </si>
  <si>
    <t>Reddito (in migliaia di euro)</t>
  </si>
  <si>
    <t>Componenti in età lavorativa</t>
  </si>
  <si>
    <t>Nord</t>
  </si>
  <si>
    <t>Centro</t>
  </si>
  <si>
    <t>Sud</t>
  </si>
  <si>
    <t>a) Costruire le distribuzioni semplici di frequenza dei tre caratteri osservati (utilizzando per il reddito le seguenti classi: 1,345-4,005; 4,005-6,005; 6,005-8,005; 8,005-10,505).</t>
  </si>
  <si>
    <t>b) Rappresentare graficamente, in maniera opportuna, le distribuzioni di frequenza del carattere Reddito e del carattere Componenti in età lavorativa.</t>
  </si>
  <si>
    <t xml:space="preserve">c) Calcolare la mediana del carattere reddito a partire dalla distribuzione unitaria e successivamente a partire dalla distribuzione in classi e spiegare da cosa potrebbero dipendere </t>
  </si>
  <si>
    <t>eventuali divergenze nel risultato.</t>
  </si>
  <si>
    <t>Reddito</t>
  </si>
  <si>
    <r>
      <t>x</t>
    </r>
    <r>
      <rPr>
        <vertAlign val="subscript"/>
        <sz val="10"/>
        <rFont val="Arial"/>
        <family val="2"/>
      </rPr>
      <t>i</t>
    </r>
  </si>
  <si>
    <r>
      <t>n</t>
    </r>
    <r>
      <rPr>
        <vertAlign val="subscript"/>
        <sz val="10"/>
        <rFont val="Arial"/>
        <family val="2"/>
      </rPr>
      <t>i</t>
    </r>
  </si>
  <si>
    <t>classi</t>
  </si>
  <si>
    <t>1,345 - 4,005</t>
  </si>
  <si>
    <t>4,005 - 6,005</t>
  </si>
  <si>
    <t>6,005 - 8,005</t>
  </si>
  <si>
    <t>Totale</t>
  </si>
  <si>
    <t>8,005 - 10,505</t>
  </si>
  <si>
    <t>Istogramma per il carattere reddito</t>
  </si>
  <si>
    <t>densità di frequenze</t>
  </si>
  <si>
    <t>Mediana per distribuzione semplice: è la modalità che occupa il posto centrale (l'ottavo) una volta che i dati sono stati riordinati in maniera crescente</t>
  </si>
  <si>
    <t>Mediana per distribuzione in classi.</t>
  </si>
  <si>
    <r>
      <t>f</t>
    </r>
    <r>
      <rPr>
        <vertAlign val="subscript"/>
        <sz val="10"/>
        <rFont val="Arial"/>
        <family val="2"/>
      </rPr>
      <t>i</t>
    </r>
  </si>
  <si>
    <r>
      <t>F</t>
    </r>
    <r>
      <rPr>
        <vertAlign val="subscript"/>
        <sz val="10"/>
        <rFont val="Arial"/>
        <family val="2"/>
      </rPr>
      <t>i</t>
    </r>
  </si>
  <si>
    <t>La classe mediana è la prima: 1,345-4,005</t>
  </si>
  <si>
    <t>Il valore mediano è</t>
  </si>
  <si>
    <t>Me =</t>
  </si>
  <si>
    <t xml:space="preserve">Quest'ultimo valore della mediana è un valore approssimato, basato sull'assunzione che ci sia uniforme distribuzione delle unità all'interno delle classi. </t>
  </si>
  <si>
    <t>Per questo motivo differisce leggermente dal valore calcolato sulla base della distribuzione unitaria che è invece esatto.</t>
  </si>
  <si>
    <t>Appello 07/01/13</t>
  </si>
  <si>
    <t>In un collettivo di 100 famiglie è stata rilevata la seguente distribuzione della spesa mensile familiare per spettacoli</t>
  </si>
  <si>
    <t>in centinaia di euro.</t>
  </si>
  <si>
    <t>Classi di spesa</t>
  </si>
  <si>
    <t>-</t>
  </si>
  <si>
    <t>(a) Rappresentare graficamente la distribuzione della spesa attraverso l'istogramma e la funzione di ripartizione;</t>
  </si>
  <si>
    <t>(b) Calcolare la proporzione di famiglie con spesa compresa tra 600 e 800 euro mensili;</t>
  </si>
  <si>
    <t>(c) Calcolare il valore mediano e il valore medio della spesa per il collettivo di famiglie;</t>
  </si>
  <si>
    <t>Ampiezza classe</t>
  </si>
  <si>
    <t>Densità classe</t>
  </si>
  <si>
    <t>Freq. relative</t>
  </si>
  <si>
    <t>Freq. rel. Cum.</t>
  </si>
  <si>
    <t>Proporzione di famiglie con spesa compresa tra 600 e 800 =</t>
  </si>
  <si>
    <t>Mediana =</t>
  </si>
  <si>
    <t xml:space="preserve">Val. centr. Classe </t>
  </si>
  <si>
    <t>Freq*val.centr.</t>
  </si>
  <si>
    <t>Appello 11/09/12</t>
  </si>
  <si>
    <t>In un collettivo di 200 studenti, di cui 30 sono lavoratori, è stato rilevato il voto ad un certo esame</t>
  </si>
  <si>
    <t>ottenendo la seguente distribuzione percentuale del voto per condizione occupazionale dello</t>
  </si>
  <si>
    <t>studente:</t>
  </si>
  <si>
    <t>Voto</t>
  </si>
  <si>
    <t>% Studenti non lavoratori</t>
  </si>
  <si>
    <t>% Studenti lavoratori</t>
  </si>
  <si>
    <t>Freq. cumulate</t>
  </si>
  <si>
    <t>18-22</t>
  </si>
  <si>
    <t>23-25</t>
  </si>
  <si>
    <t>26-28</t>
  </si>
  <si>
    <t>29-30</t>
  </si>
  <si>
    <t>a) Si confrontino le due distribuzioni utilizzando la mediana e il primo e terzo quartile e si commentino i risultati.</t>
  </si>
  <si>
    <t>b) Si calcoli la percentuale totale di studenti con voto inferiore a 27, specificando le assunzioni fatte per pervenire a tale risultato</t>
  </si>
  <si>
    <t>a) Mediana e quartili per studenti non lavoratori</t>
  </si>
  <si>
    <t>Q1 =</t>
  </si>
  <si>
    <t>Q3 =</t>
  </si>
  <si>
    <t>Differenza interquartile =</t>
  </si>
  <si>
    <t>Mediana e quartili per studenti lavoratori</t>
  </si>
  <si>
    <t>Gli studenti non lavoratori hanno un voto elevato più elevato e una distribuzione meno dispersa</t>
  </si>
  <si>
    <t>Percentuale di studenti con voto inferiore a 27 =</t>
  </si>
  <si>
    <t>Appello 19/07/12</t>
  </si>
  <si>
    <r>
      <t>v.c. classe*n</t>
    </r>
    <r>
      <rPr>
        <vertAlign val="subscript"/>
        <sz val="10"/>
        <color indexed="8"/>
        <rFont val="Arial"/>
        <family val="2"/>
      </rPr>
      <t>i</t>
    </r>
  </si>
  <si>
    <t>v.c. classe</t>
  </si>
  <si>
    <t>a) Si rappresenti la distribuzione in maniera opportuna attraverso l'istogramma.</t>
  </si>
  <si>
    <t>=(G8+H8+G9+H9+G10/5+H10/3)/200*100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</si>
</sst>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#,##0;\-\ #,##0;_-\ &quot;- &quot;"/>
  </numFmts>
  <fonts count="13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Symbol"/>
      <family val="1"/>
      <charset val="2"/>
    </font>
    <font>
      <b/>
      <sz val="15"/>
      <color indexed="10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Border="1"/>
    <xf numFmtId="0" fontId="0" fillId="0" borderId="0" xfId="0" applyFill="1" applyBorder="1"/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0" fontId="4" fillId="0" borderId="0" xfId="0" applyFont="1" applyBorder="1"/>
    <xf numFmtId="0" fontId="1" fillId="0" borderId="1" xfId="0" applyFont="1" applyBorder="1"/>
    <xf numFmtId="0" fontId="1" fillId="0" borderId="0" xfId="0" applyFont="1" applyBorder="1" applyAlignment="1"/>
    <xf numFmtId="0" fontId="5" fillId="0" borderId="0" xfId="0" applyFont="1" applyFill="1" applyBorder="1"/>
    <xf numFmtId="0" fontId="5" fillId="0" borderId="0" xfId="0" applyFont="1" applyBorder="1"/>
    <xf numFmtId="0" fontId="5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/>
    <xf numFmtId="3" fontId="0" fillId="0" borderId="0" xfId="0" applyNumberFormat="1" applyBorder="1"/>
    <xf numFmtId="1" fontId="5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10" fillId="0" borderId="0" xfId="0" applyFont="1" applyFill="1" applyBorder="1" applyAlignment="1">
      <alignment horizontal="centerContinuous"/>
    </xf>
    <xf numFmtId="0" fontId="1" fillId="0" borderId="0" xfId="0" applyFont="1" applyAlignment="1">
      <alignment wrapText="1"/>
    </xf>
    <xf numFmtId="2" fontId="1" fillId="0" borderId="0" xfId="0" applyNumberFormat="1" applyFont="1"/>
    <xf numFmtId="0" fontId="0" fillId="0" borderId="1" xfId="0" applyBorder="1"/>
    <xf numFmtId="0" fontId="0" fillId="0" borderId="0" xfId="0" quotePrefix="1"/>
    <xf numFmtId="0" fontId="0" fillId="0" borderId="1" xfId="0" applyFill="1" applyBorder="1"/>
    <xf numFmtId="2" fontId="0" fillId="0" borderId="0" xfId="0" applyNumberFormat="1"/>
    <xf numFmtId="2" fontId="0" fillId="0" borderId="1" xfId="0" applyNumberFormat="1" applyBorder="1"/>
    <xf numFmtId="0" fontId="1" fillId="0" borderId="2" xfId="0" applyFont="1" applyBorder="1" applyAlignment="1">
      <alignment horizontal="left"/>
    </xf>
    <xf numFmtId="0" fontId="1" fillId="0" borderId="3" xfId="0" quotePrefix="1" applyFont="1" applyBorder="1"/>
    <xf numFmtId="0" fontId="1" fillId="0" borderId="2" xfId="0" quotePrefix="1" applyFont="1" applyBorder="1"/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0" xfId="0" quotePrefix="1" applyFont="1" applyBorder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0" fillId="0" borderId="0" xfId="0" applyNumberFormat="1" applyBorder="1"/>
    <xf numFmtId="0" fontId="5" fillId="0" borderId="0" xfId="0" applyFont="1"/>
    <xf numFmtId="165" fontId="0" fillId="0" borderId="0" xfId="0" applyNumberFormat="1" applyBorder="1"/>
    <xf numFmtId="166" fontId="0" fillId="0" borderId="0" xfId="0" applyNumberForma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0" xfId="0" applyFill="1" applyBorder="1" applyAlignment="1"/>
    <xf numFmtId="0" fontId="1" fillId="0" borderId="0" xfId="0" quotePrefix="1" applyFont="1"/>
    <xf numFmtId="0" fontId="1" fillId="0" borderId="7" xfId="0" applyFont="1" applyBorder="1"/>
    <xf numFmtId="0" fontId="10" fillId="0" borderId="0" xfId="0" applyFont="1" applyFill="1" applyBorder="1" applyAlignment="1">
      <alignment horizontal="center"/>
    </xf>
    <xf numFmtId="167" fontId="6" fillId="0" borderId="0" xfId="1" applyFont="1" applyAlignment="1">
      <alignment wrapText="1"/>
    </xf>
    <xf numFmtId="167" fontId="0" fillId="0" borderId="0" xfId="0" applyNumberFormat="1"/>
    <xf numFmtId="0" fontId="2" fillId="0" borderId="0" xfId="0" applyFont="1" applyBorder="1" applyAlignment="1">
      <alignment horizontal="left" wrapText="1"/>
    </xf>
    <xf numFmtId="0" fontId="2" fillId="0" borderId="0" xfId="0" quotePrefix="1" applyFont="1" applyBorder="1" applyAlignment="1">
      <alignment horizontal="center" wrapText="1"/>
    </xf>
    <xf numFmtId="2" fontId="2" fillId="0" borderId="0" xfId="0" applyNumberFormat="1" applyFont="1" applyBorder="1"/>
    <xf numFmtId="1" fontId="0" fillId="0" borderId="0" xfId="0" applyNumberFormat="1"/>
    <xf numFmtId="0" fontId="2" fillId="0" borderId="0" xfId="0" applyFont="1" applyFill="1" applyBorder="1"/>
    <xf numFmtId="164" fontId="0" fillId="0" borderId="0" xfId="0" applyNumberFormat="1"/>
    <xf numFmtId="0" fontId="0" fillId="0" borderId="0" xfId="0" applyFont="1"/>
    <xf numFmtId="0" fontId="12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textRotation="90"/>
    </xf>
    <xf numFmtId="0" fontId="1" fillId="0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2">
    <cellStyle name="Normale" xfId="0" builtinId="0"/>
    <cellStyle name="Nuov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Grafico a barre: distribuzione di frequenza rispetto al numero di componenti in età lavorativa</a:t>
            </a:r>
          </a:p>
        </c:rich>
      </c:tx>
      <c:layout>
        <c:manualLayout>
          <c:xMode val="edge"/>
          <c:yMode val="edge"/>
          <c:x val="0.16697588126159554"/>
          <c:y val="3.5483926858503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02782931354361"/>
          <c:y val="0.24193586494434371"/>
          <c:w val="0.85899814471243041"/>
          <c:h val="0.554839583605695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[1]Foglio2!$G$32:$G$36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[1]Foglio2!$H$32:$H$36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5336096"/>
        <c:axId val="-2135326848"/>
      </c:barChart>
      <c:catAx>
        <c:axId val="-213533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Numero di componenti</a:t>
                </a:r>
              </a:p>
            </c:rich>
          </c:tx>
          <c:layout>
            <c:manualLayout>
              <c:xMode val="edge"/>
              <c:yMode val="edge"/>
              <c:x val="0.42300556586270888"/>
              <c:y val="0.883872359930002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21353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3532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Frequenze assolute</a:t>
                </a:r>
              </a:p>
            </c:rich>
          </c:tx>
          <c:layout>
            <c:manualLayout>
              <c:xMode val="edge"/>
              <c:yMode val="edge"/>
              <c:x val="2.9684601113172542E-2"/>
              <c:y val="0.335484399389490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2135336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40</xdr:row>
      <xdr:rowOff>123825</xdr:rowOff>
    </xdr:from>
    <xdr:to>
      <xdr:col>5</xdr:col>
      <xdr:colOff>285750</xdr:colOff>
      <xdr:row>59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vecchioPC/Statistica/2011-2012/Appello%207_01_13/Compito07_01_13%20-%20Soluzi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3"/>
      <sheetName val="Foglio6"/>
      <sheetName val="Foglio1"/>
      <sheetName val="Foglio2"/>
      <sheetName val="Foglio4"/>
      <sheetName val="Foglio5"/>
    </sheetNames>
    <sheetDataSet>
      <sheetData sheetId="0" refreshError="1"/>
      <sheetData sheetId="1" refreshError="1"/>
      <sheetData sheetId="2" refreshError="1"/>
      <sheetData sheetId="3">
        <row r="32">
          <cell r="G32">
            <v>0</v>
          </cell>
          <cell r="H32">
            <v>2</v>
          </cell>
        </row>
        <row r="33">
          <cell r="G33">
            <v>1</v>
          </cell>
          <cell r="H33">
            <v>4</v>
          </cell>
        </row>
        <row r="34">
          <cell r="G34">
            <v>2</v>
          </cell>
          <cell r="H34">
            <v>4</v>
          </cell>
        </row>
        <row r="35">
          <cell r="G35">
            <v>3</v>
          </cell>
          <cell r="H35">
            <v>3</v>
          </cell>
        </row>
        <row r="36">
          <cell r="G36">
            <v>4</v>
          </cell>
          <cell r="H36">
            <v>2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F9" sqref="F9"/>
    </sheetView>
  </sheetViews>
  <sheetFormatPr defaultRowHeight="14.4" x14ac:dyDescent="0.3"/>
  <cols>
    <col min="1" max="1" width="17.88671875" style="2" customWidth="1"/>
    <col min="2" max="5" width="9.109375" style="2"/>
    <col min="6" max="6" width="11.5546875" style="2" customWidth="1"/>
    <col min="7" max="256" width="9.109375" style="2"/>
    <col min="257" max="257" width="17.88671875" style="2" customWidth="1"/>
    <col min="258" max="261" width="9.109375" style="2"/>
    <col min="262" max="262" width="11.5546875" style="2" customWidth="1"/>
    <col min="263" max="512" width="9.109375" style="2"/>
    <col min="513" max="513" width="17.88671875" style="2" customWidth="1"/>
    <col min="514" max="517" width="9.109375" style="2"/>
    <col min="518" max="518" width="11.5546875" style="2" customWidth="1"/>
    <col min="519" max="768" width="9.109375" style="2"/>
    <col min="769" max="769" width="17.88671875" style="2" customWidth="1"/>
    <col min="770" max="773" width="9.109375" style="2"/>
    <col min="774" max="774" width="11.5546875" style="2" customWidth="1"/>
    <col min="775" max="1024" width="9.109375" style="2"/>
    <col min="1025" max="1025" width="17.88671875" style="2" customWidth="1"/>
    <col min="1026" max="1029" width="9.109375" style="2"/>
    <col min="1030" max="1030" width="11.5546875" style="2" customWidth="1"/>
    <col min="1031" max="1280" width="9.109375" style="2"/>
    <col min="1281" max="1281" width="17.88671875" style="2" customWidth="1"/>
    <col min="1282" max="1285" width="9.109375" style="2"/>
    <col min="1286" max="1286" width="11.5546875" style="2" customWidth="1"/>
    <col min="1287" max="1536" width="9.109375" style="2"/>
    <col min="1537" max="1537" width="17.88671875" style="2" customWidth="1"/>
    <col min="1538" max="1541" width="9.109375" style="2"/>
    <col min="1542" max="1542" width="11.5546875" style="2" customWidth="1"/>
    <col min="1543" max="1792" width="9.109375" style="2"/>
    <col min="1793" max="1793" width="17.88671875" style="2" customWidth="1"/>
    <col min="1794" max="1797" width="9.109375" style="2"/>
    <col min="1798" max="1798" width="11.5546875" style="2" customWidth="1"/>
    <col min="1799" max="2048" width="9.109375" style="2"/>
    <col min="2049" max="2049" width="17.88671875" style="2" customWidth="1"/>
    <col min="2050" max="2053" width="9.109375" style="2"/>
    <col min="2054" max="2054" width="11.5546875" style="2" customWidth="1"/>
    <col min="2055" max="2304" width="9.109375" style="2"/>
    <col min="2305" max="2305" width="17.88671875" style="2" customWidth="1"/>
    <col min="2306" max="2309" width="9.109375" style="2"/>
    <col min="2310" max="2310" width="11.5546875" style="2" customWidth="1"/>
    <col min="2311" max="2560" width="9.109375" style="2"/>
    <col min="2561" max="2561" width="17.88671875" style="2" customWidth="1"/>
    <col min="2562" max="2565" width="9.109375" style="2"/>
    <col min="2566" max="2566" width="11.5546875" style="2" customWidth="1"/>
    <col min="2567" max="2816" width="9.109375" style="2"/>
    <col min="2817" max="2817" width="17.88671875" style="2" customWidth="1"/>
    <col min="2818" max="2821" width="9.109375" style="2"/>
    <col min="2822" max="2822" width="11.5546875" style="2" customWidth="1"/>
    <col min="2823" max="3072" width="9.109375" style="2"/>
    <col min="3073" max="3073" width="17.88671875" style="2" customWidth="1"/>
    <col min="3074" max="3077" width="9.109375" style="2"/>
    <col min="3078" max="3078" width="11.5546875" style="2" customWidth="1"/>
    <col min="3079" max="3328" width="9.109375" style="2"/>
    <col min="3329" max="3329" width="17.88671875" style="2" customWidth="1"/>
    <col min="3330" max="3333" width="9.109375" style="2"/>
    <col min="3334" max="3334" width="11.5546875" style="2" customWidth="1"/>
    <col min="3335" max="3584" width="9.109375" style="2"/>
    <col min="3585" max="3585" width="17.88671875" style="2" customWidth="1"/>
    <col min="3586" max="3589" width="9.109375" style="2"/>
    <col min="3590" max="3590" width="11.5546875" style="2" customWidth="1"/>
    <col min="3591" max="3840" width="9.109375" style="2"/>
    <col min="3841" max="3841" width="17.88671875" style="2" customWidth="1"/>
    <col min="3842" max="3845" width="9.109375" style="2"/>
    <col min="3846" max="3846" width="11.5546875" style="2" customWidth="1"/>
    <col min="3847" max="4096" width="9.109375" style="2"/>
    <col min="4097" max="4097" width="17.88671875" style="2" customWidth="1"/>
    <col min="4098" max="4101" width="9.109375" style="2"/>
    <col min="4102" max="4102" width="11.5546875" style="2" customWidth="1"/>
    <col min="4103" max="4352" width="9.109375" style="2"/>
    <col min="4353" max="4353" width="17.88671875" style="2" customWidth="1"/>
    <col min="4354" max="4357" width="9.109375" style="2"/>
    <col min="4358" max="4358" width="11.5546875" style="2" customWidth="1"/>
    <col min="4359" max="4608" width="9.109375" style="2"/>
    <col min="4609" max="4609" width="17.88671875" style="2" customWidth="1"/>
    <col min="4610" max="4613" width="9.109375" style="2"/>
    <col min="4614" max="4614" width="11.5546875" style="2" customWidth="1"/>
    <col min="4615" max="4864" width="9.109375" style="2"/>
    <col min="4865" max="4865" width="17.88671875" style="2" customWidth="1"/>
    <col min="4866" max="4869" width="9.109375" style="2"/>
    <col min="4870" max="4870" width="11.5546875" style="2" customWidth="1"/>
    <col min="4871" max="5120" width="9.109375" style="2"/>
    <col min="5121" max="5121" width="17.88671875" style="2" customWidth="1"/>
    <col min="5122" max="5125" width="9.109375" style="2"/>
    <col min="5126" max="5126" width="11.5546875" style="2" customWidth="1"/>
    <col min="5127" max="5376" width="9.109375" style="2"/>
    <col min="5377" max="5377" width="17.88671875" style="2" customWidth="1"/>
    <col min="5378" max="5381" width="9.109375" style="2"/>
    <col min="5382" max="5382" width="11.5546875" style="2" customWidth="1"/>
    <col min="5383" max="5632" width="9.109375" style="2"/>
    <col min="5633" max="5633" width="17.88671875" style="2" customWidth="1"/>
    <col min="5634" max="5637" width="9.109375" style="2"/>
    <col min="5638" max="5638" width="11.5546875" style="2" customWidth="1"/>
    <col min="5639" max="5888" width="9.109375" style="2"/>
    <col min="5889" max="5889" width="17.88671875" style="2" customWidth="1"/>
    <col min="5890" max="5893" width="9.109375" style="2"/>
    <col min="5894" max="5894" width="11.5546875" style="2" customWidth="1"/>
    <col min="5895" max="6144" width="9.109375" style="2"/>
    <col min="6145" max="6145" width="17.88671875" style="2" customWidth="1"/>
    <col min="6146" max="6149" width="9.109375" style="2"/>
    <col min="6150" max="6150" width="11.5546875" style="2" customWidth="1"/>
    <col min="6151" max="6400" width="9.109375" style="2"/>
    <col min="6401" max="6401" width="17.88671875" style="2" customWidth="1"/>
    <col min="6402" max="6405" width="9.109375" style="2"/>
    <col min="6406" max="6406" width="11.5546875" style="2" customWidth="1"/>
    <col min="6407" max="6656" width="9.109375" style="2"/>
    <col min="6657" max="6657" width="17.88671875" style="2" customWidth="1"/>
    <col min="6658" max="6661" width="9.109375" style="2"/>
    <col min="6662" max="6662" width="11.5546875" style="2" customWidth="1"/>
    <col min="6663" max="6912" width="9.109375" style="2"/>
    <col min="6913" max="6913" width="17.88671875" style="2" customWidth="1"/>
    <col min="6914" max="6917" width="9.109375" style="2"/>
    <col min="6918" max="6918" width="11.5546875" style="2" customWidth="1"/>
    <col min="6919" max="7168" width="9.109375" style="2"/>
    <col min="7169" max="7169" width="17.88671875" style="2" customWidth="1"/>
    <col min="7170" max="7173" width="9.109375" style="2"/>
    <col min="7174" max="7174" width="11.5546875" style="2" customWidth="1"/>
    <col min="7175" max="7424" width="9.109375" style="2"/>
    <col min="7425" max="7425" width="17.88671875" style="2" customWidth="1"/>
    <col min="7426" max="7429" width="9.109375" style="2"/>
    <col min="7430" max="7430" width="11.5546875" style="2" customWidth="1"/>
    <col min="7431" max="7680" width="9.109375" style="2"/>
    <col min="7681" max="7681" width="17.88671875" style="2" customWidth="1"/>
    <col min="7682" max="7685" width="9.109375" style="2"/>
    <col min="7686" max="7686" width="11.5546875" style="2" customWidth="1"/>
    <col min="7687" max="7936" width="9.109375" style="2"/>
    <col min="7937" max="7937" width="17.88671875" style="2" customWidth="1"/>
    <col min="7938" max="7941" width="9.109375" style="2"/>
    <col min="7942" max="7942" width="11.5546875" style="2" customWidth="1"/>
    <col min="7943" max="8192" width="9.109375" style="2"/>
    <col min="8193" max="8193" width="17.88671875" style="2" customWidth="1"/>
    <col min="8194" max="8197" width="9.109375" style="2"/>
    <col min="8198" max="8198" width="11.5546875" style="2" customWidth="1"/>
    <col min="8199" max="8448" width="9.109375" style="2"/>
    <col min="8449" max="8449" width="17.88671875" style="2" customWidth="1"/>
    <col min="8450" max="8453" width="9.109375" style="2"/>
    <col min="8454" max="8454" width="11.5546875" style="2" customWidth="1"/>
    <col min="8455" max="8704" width="9.109375" style="2"/>
    <col min="8705" max="8705" width="17.88671875" style="2" customWidth="1"/>
    <col min="8706" max="8709" width="9.109375" style="2"/>
    <col min="8710" max="8710" width="11.5546875" style="2" customWidth="1"/>
    <col min="8711" max="8960" width="9.109375" style="2"/>
    <col min="8961" max="8961" width="17.88671875" style="2" customWidth="1"/>
    <col min="8962" max="8965" width="9.109375" style="2"/>
    <col min="8966" max="8966" width="11.5546875" style="2" customWidth="1"/>
    <col min="8967" max="9216" width="9.109375" style="2"/>
    <col min="9217" max="9217" width="17.88671875" style="2" customWidth="1"/>
    <col min="9218" max="9221" width="9.109375" style="2"/>
    <col min="9222" max="9222" width="11.5546875" style="2" customWidth="1"/>
    <col min="9223" max="9472" width="9.109375" style="2"/>
    <col min="9473" max="9473" width="17.88671875" style="2" customWidth="1"/>
    <col min="9474" max="9477" width="9.109375" style="2"/>
    <col min="9478" max="9478" width="11.5546875" style="2" customWidth="1"/>
    <col min="9479" max="9728" width="9.109375" style="2"/>
    <col min="9729" max="9729" width="17.88671875" style="2" customWidth="1"/>
    <col min="9730" max="9733" width="9.109375" style="2"/>
    <col min="9734" max="9734" width="11.5546875" style="2" customWidth="1"/>
    <col min="9735" max="9984" width="9.109375" style="2"/>
    <col min="9985" max="9985" width="17.88671875" style="2" customWidth="1"/>
    <col min="9986" max="9989" width="9.109375" style="2"/>
    <col min="9990" max="9990" width="11.5546875" style="2" customWidth="1"/>
    <col min="9991" max="10240" width="9.109375" style="2"/>
    <col min="10241" max="10241" width="17.88671875" style="2" customWidth="1"/>
    <col min="10242" max="10245" width="9.109375" style="2"/>
    <col min="10246" max="10246" width="11.5546875" style="2" customWidth="1"/>
    <col min="10247" max="10496" width="9.109375" style="2"/>
    <col min="10497" max="10497" width="17.88671875" style="2" customWidth="1"/>
    <col min="10498" max="10501" width="9.109375" style="2"/>
    <col min="10502" max="10502" width="11.5546875" style="2" customWidth="1"/>
    <col min="10503" max="10752" width="9.109375" style="2"/>
    <col min="10753" max="10753" width="17.88671875" style="2" customWidth="1"/>
    <col min="10754" max="10757" width="9.109375" style="2"/>
    <col min="10758" max="10758" width="11.5546875" style="2" customWidth="1"/>
    <col min="10759" max="11008" width="9.109375" style="2"/>
    <col min="11009" max="11009" width="17.88671875" style="2" customWidth="1"/>
    <col min="11010" max="11013" width="9.109375" style="2"/>
    <col min="11014" max="11014" width="11.5546875" style="2" customWidth="1"/>
    <col min="11015" max="11264" width="9.109375" style="2"/>
    <col min="11265" max="11265" width="17.88671875" style="2" customWidth="1"/>
    <col min="11266" max="11269" width="9.109375" style="2"/>
    <col min="11270" max="11270" width="11.5546875" style="2" customWidth="1"/>
    <col min="11271" max="11520" width="9.109375" style="2"/>
    <col min="11521" max="11521" width="17.88671875" style="2" customWidth="1"/>
    <col min="11522" max="11525" width="9.109375" style="2"/>
    <col min="11526" max="11526" width="11.5546875" style="2" customWidth="1"/>
    <col min="11527" max="11776" width="9.109375" style="2"/>
    <col min="11777" max="11777" width="17.88671875" style="2" customWidth="1"/>
    <col min="11778" max="11781" width="9.109375" style="2"/>
    <col min="11782" max="11782" width="11.5546875" style="2" customWidth="1"/>
    <col min="11783" max="12032" width="9.109375" style="2"/>
    <col min="12033" max="12033" width="17.88671875" style="2" customWidth="1"/>
    <col min="12034" max="12037" width="9.109375" style="2"/>
    <col min="12038" max="12038" width="11.5546875" style="2" customWidth="1"/>
    <col min="12039" max="12288" width="9.109375" style="2"/>
    <col min="12289" max="12289" width="17.88671875" style="2" customWidth="1"/>
    <col min="12290" max="12293" width="9.109375" style="2"/>
    <col min="12294" max="12294" width="11.5546875" style="2" customWidth="1"/>
    <col min="12295" max="12544" width="9.109375" style="2"/>
    <col min="12545" max="12545" width="17.88671875" style="2" customWidth="1"/>
    <col min="12546" max="12549" width="9.109375" style="2"/>
    <col min="12550" max="12550" width="11.5546875" style="2" customWidth="1"/>
    <col min="12551" max="12800" width="9.109375" style="2"/>
    <col min="12801" max="12801" width="17.88671875" style="2" customWidth="1"/>
    <col min="12802" max="12805" width="9.109375" style="2"/>
    <col min="12806" max="12806" width="11.5546875" style="2" customWidth="1"/>
    <col min="12807" max="13056" width="9.109375" style="2"/>
    <col min="13057" max="13057" width="17.88671875" style="2" customWidth="1"/>
    <col min="13058" max="13061" width="9.109375" style="2"/>
    <col min="13062" max="13062" width="11.5546875" style="2" customWidth="1"/>
    <col min="13063" max="13312" width="9.109375" style="2"/>
    <col min="13313" max="13313" width="17.88671875" style="2" customWidth="1"/>
    <col min="13314" max="13317" width="9.109375" style="2"/>
    <col min="13318" max="13318" width="11.5546875" style="2" customWidth="1"/>
    <col min="13319" max="13568" width="9.109375" style="2"/>
    <col min="13569" max="13569" width="17.88671875" style="2" customWidth="1"/>
    <col min="13570" max="13573" width="9.109375" style="2"/>
    <col min="13574" max="13574" width="11.5546875" style="2" customWidth="1"/>
    <col min="13575" max="13824" width="9.109375" style="2"/>
    <col min="13825" max="13825" width="17.88671875" style="2" customWidth="1"/>
    <col min="13826" max="13829" width="9.109375" style="2"/>
    <col min="13830" max="13830" width="11.5546875" style="2" customWidth="1"/>
    <col min="13831" max="14080" width="9.109375" style="2"/>
    <col min="14081" max="14081" width="17.88671875" style="2" customWidth="1"/>
    <col min="14082" max="14085" width="9.109375" style="2"/>
    <col min="14086" max="14086" width="11.5546875" style="2" customWidth="1"/>
    <col min="14087" max="14336" width="9.109375" style="2"/>
    <col min="14337" max="14337" width="17.88671875" style="2" customWidth="1"/>
    <col min="14338" max="14341" width="9.109375" style="2"/>
    <col min="14342" max="14342" width="11.5546875" style="2" customWidth="1"/>
    <col min="14343" max="14592" width="9.109375" style="2"/>
    <col min="14593" max="14593" width="17.88671875" style="2" customWidth="1"/>
    <col min="14594" max="14597" width="9.109375" style="2"/>
    <col min="14598" max="14598" width="11.5546875" style="2" customWidth="1"/>
    <col min="14599" max="14848" width="9.109375" style="2"/>
    <col min="14849" max="14849" width="17.88671875" style="2" customWidth="1"/>
    <col min="14850" max="14853" width="9.109375" style="2"/>
    <col min="14854" max="14854" width="11.5546875" style="2" customWidth="1"/>
    <col min="14855" max="15104" width="9.109375" style="2"/>
    <col min="15105" max="15105" width="17.88671875" style="2" customWidth="1"/>
    <col min="15106" max="15109" width="9.109375" style="2"/>
    <col min="15110" max="15110" width="11.5546875" style="2" customWidth="1"/>
    <col min="15111" max="15360" width="9.109375" style="2"/>
    <col min="15361" max="15361" width="17.88671875" style="2" customWidth="1"/>
    <col min="15362" max="15365" width="9.109375" style="2"/>
    <col min="15366" max="15366" width="11.5546875" style="2" customWidth="1"/>
    <col min="15367" max="15616" width="9.109375" style="2"/>
    <col min="15617" max="15617" width="17.88671875" style="2" customWidth="1"/>
    <col min="15618" max="15621" width="9.109375" style="2"/>
    <col min="15622" max="15622" width="11.5546875" style="2" customWidth="1"/>
    <col min="15623" max="15872" width="9.109375" style="2"/>
    <col min="15873" max="15873" width="17.88671875" style="2" customWidth="1"/>
    <col min="15874" max="15877" width="9.109375" style="2"/>
    <col min="15878" max="15878" width="11.5546875" style="2" customWidth="1"/>
    <col min="15879" max="16128" width="9.109375" style="2"/>
    <col min="16129" max="16129" width="17.88671875" style="2" customWidth="1"/>
    <col min="16130" max="16133" width="9.109375" style="2"/>
    <col min="16134" max="16134" width="11.5546875" style="2" customWidth="1"/>
    <col min="16135" max="16384" width="9.109375" style="2"/>
  </cols>
  <sheetData>
    <row r="1" spans="1:11" ht="21" x14ac:dyDescent="0.4">
      <c r="A1" s="17" t="s">
        <v>28</v>
      </c>
    </row>
    <row r="3" spans="1:11" x14ac:dyDescent="0.3">
      <c r="A3" s="1" t="s">
        <v>0</v>
      </c>
      <c r="I3" s="1"/>
    </row>
    <row r="4" spans="1:11" x14ac:dyDescent="0.3">
      <c r="A4" s="1"/>
      <c r="I4" s="1"/>
    </row>
    <row r="5" spans="1:11" x14ac:dyDescent="0.3">
      <c r="A5" s="1" t="s">
        <v>1</v>
      </c>
      <c r="B5" s="3" t="s">
        <v>2</v>
      </c>
      <c r="C5" s="3" t="s">
        <v>3</v>
      </c>
      <c r="D5" s="3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5"/>
      <c r="J5" s="6"/>
      <c r="K5" s="6"/>
    </row>
    <row r="6" spans="1:11" x14ac:dyDescent="0.3">
      <c r="A6" s="1" t="s">
        <v>9</v>
      </c>
      <c r="B6" s="3">
        <v>10</v>
      </c>
      <c r="C6" s="3">
        <v>30</v>
      </c>
      <c r="D6" s="3">
        <v>50</v>
      </c>
      <c r="E6" s="4">
        <v>30</v>
      </c>
      <c r="F6" s="4">
        <v>20</v>
      </c>
      <c r="G6" s="4">
        <v>20</v>
      </c>
      <c r="H6" s="4">
        <v>20</v>
      </c>
      <c r="I6" s="1"/>
      <c r="J6" s="5"/>
      <c r="K6" s="6"/>
    </row>
    <row r="7" spans="1:11" x14ac:dyDescent="0.3">
      <c r="A7" s="1"/>
      <c r="B7" s="3"/>
      <c r="C7" s="3"/>
      <c r="D7" s="3"/>
      <c r="E7" s="4"/>
      <c r="F7" s="4"/>
      <c r="G7" s="4"/>
      <c r="H7" s="4"/>
      <c r="I7" s="1"/>
      <c r="J7" s="5"/>
      <c r="K7" s="6"/>
    </row>
    <row r="8" spans="1:11" x14ac:dyDescent="0.3">
      <c r="A8" s="1" t="s">
        <v>10</v>
      </c>
      <c r="B8" s="1"/>
      <c r="C8" s="1"/>
      <c r="D8" s="1"/>
      <c r="E8" s="1"/>
      <c r="F8" s="1"/>
      <c r="G8" s="1"/>
      <c r="H8" s="1"/>
      <c r="I8" s="1"/>
    </row>
    <row r="9" spans="1:11" x14ac:dyDescent="0.3">
      <c r="A9" s="7" t="s">
        <v>11</v>
      </c>
      <c r="B9" s="8"/>
      <c r="C9" s="8"/>
      <c r="D9" s="8"/>
      <c r="E9" s="1"/>
      <c r="F9" s="1"/>
      <c r="G9" s="1"/>
      <c r="H9" s="1"/>
      <c r="I9" s="1"/>
    </row>
    <row r="10" spans="1:11" x14ac:dyDescent="0.3">
      <c r="A10" s="1" t="s">
        <v>12</v>
      </c>
      <c r="B10" s="1"/>
      <c r="C10" s="1"/>
      <c r="D10" s="1"/>
      <c r="E10" s="1"/>
      <c r="F10" s="1"/>
      <c r="G10" s="1"/>
      <c r="H10" s="1"/>
      <c r="I10" s="1"/>
    </row>
    <row r="11" spans="1:11" x14ac:dyDescent="0.3">
      <c r="A11" s="1" t="s">
        <v>13</v>
      </c>
      <c r="B11" s="1"/>
      <c r="C11" s="1"/>
      <c r="D11" s="1"/>
      <c r="E11" s="1"/>
      <c r="F11" s="1"/>
      <c r="G11" s="1"/>
      <c r="H11" s="1"/>
      <c r="I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11" x14ac:dyDescent="0.3">
      <c r="A13" s="9"/>
      <c r="B13" s="10"/>
      <c r="C13" s="10"/>
      <c r="D13" s="10"/>
      <c r="E13"/>
      <c r="F13"/>
      <c r="G13"/>
      <c r="H13"/>
      <c r="I13" s="1"/>
    </row>
    <row r="14" spans="1:11" x14ac:dyDescent="0.3">
      <c r="A14" s="9" t="s">
        <v>14</v>
      </c>
      <c r="B14" s="10"/>
      <c r="C14" s="10"/>
      <c r="D14" s="10"/>
      <c r="E14"/>
      <c r="F14"/>
      <c r="G14"/>
      <c r="H14"/>
      <c r="I14" s="1"/>
    </row>
    <row r="15" spans="1:11" ht="15.6" x14ac:dyDescent="0.35">
      <c r="A15" s="11" t="s">
        <v>15</v>
      </c>
      <c r="B15" s="12" t="s">
        <v>16</v>
      </c>
      <c r="C15" t="s">
        <v>17</v>
      </c>
      <c r="D15" t="s">
        <v>18</v>
      </c>
      <c r="E15" t="s">
        <v>19</v>
      </c>
      <c r="F15"/>
      <c r="G15"/>
      <c r="H15"/>
      <c r="I15" s="1"/>
    </row>
    <row r="16" spans="1:11" x14ac:dyDescent="0.3">
      <c r="A16" s="11" t="s">
        <v>2</v>
      </c>
      <c r="B16" s="11">
        <v>10</v>
      </c>
      <c r="C16">
        <v>20</v>
      </c>
      <c r="D16">
        <f>B16/C16</f>
        <v>0.5</v>
      </c>
      <c r="E16">
        <f>D16/B$23</f>
        <v>2.7777777777777779E-3</v>
      </c>
      <c r="F16"/>
      <c r="G16"/>
      <c r="H16"/>
      <c r="I16" s="1"/>
    </row>
    <row r="17" spans="1:9" x14ac:dyDescent="0.3">
      <c r="A17" s="11" t="s">
        <v>3</v>
      </c>
      <c r="B17" s="10">
        <v>30</v>
      </c>
      <c r="C17">
        <v>10</v>
      </c>
      <c r="D17">
        <f t="shared" ref="D17:D22" si="0">B17/C17</f>
        <v>3</v>
      </c>
      <c r="E17">
        <f t="shared" ref="E17:E22" si="1">D17/B$23</f>
        <v>1.6666666666666666E-2</v>
      </c>
      <c r="F17"/>
      <c r="G17"/>
      <c r="H17"/>
      <c r="I17" s="1"/>
    </row>
    <row r="18" spans="1:9" x14ac:dyDescent="0.3">
      <c r="A18" s="9" t="s">
        <v>4</v>
      </c>
      <c r="B18" s="10">
        <v>50</v>
      </c>
      <c r="C18">
        <v>10</v>
      </c>
      <c r="D18">
        <f t="shared" si="0"/>
        <v>5</v>
      </c>
      <c r="E18">
        <f t="shared" si="1"/>
        <v>2.7777777777777776E-2</v>
      </c>
      <c r="F18"/>
      <c r="G18"/>
      <c r="H18"/>
      <c r="I18" s="1"/>
    </row>
    <row r="19" spans="1:9" x14ac:dyDescent="0.3">
      <c r="A19" s="9" t="s">
        <v>5</v>
      </c>
      <c r="B19" s="10">
        <v>30</v>
      </c>
      <c r="C19">
        <v>10</v>
      </c>
      <c r="D19">
        <f t="shared" si="0"/>
        <v>3</v>
      </c>
      <c r="E19">
        <f t="shared" si="1"/>
        <v>1.6666666666666666E-2</v>
      </c>
    </row>
    <row r="20" spans="1:9" x14ac:dyDescent="0.3">
      <c r="A20" s="9" t="s">
        <v>6</v>
      </c>
      <c r="B20" s="10">
        <v>20</v>
      </c>
      <c r="C20">
        <v>10</v>
      </c>
      <c r="D20">
        <f t="shared" si="0"/>
        <v>2</v>
      </c>
      <c r="E20">
        <f t="shared" si="1"/>
        <v>1.1111111111111112E-2</v>
      </c>
    </row>
    <row r="21" spans="1:9" x14ac:dyDescent="0.3">
      <c r="A21" s="9" t="s">
        <v>7</v>
      </c>
      <c r="B21" s="10">
        <v>20</v>
      </c>
      <c r="C21">
        <v>10</v>
      </c>
      <c r="D21">
        <f t="shared" si="0"/>
        <v>2</v>
      </c>
      <c r="E21">
        <f t="shared" si="1"/>
        <v>1.1111111111111112E-2</v>
      </c>
    </row>
    <row r="22" spans="1:9" x14ac:dyDescent="0.3">
      <c r="A22" s="9" t="s">
        <v>8</v>
      </c>
      <c r="B22" s="10">
        <v>20</v>
      </c>
      <c r="C22" s="10">
        <v>20</v>
      </c>
      <c r="D22">
        <f t="shared" si="0"/>
        <v>1</v>
      </c>
      <c r="E22">
        <f t="shared" si="1"/>
        <v>5.5555555555555558E-3</v>
      </c>
    </row>
    <row r="23" spans="1:9" x14ac:dyDescent="0.3">
      <c r="A23" s="9"/>
      <c r="B23" s="10">
        <f>SUM(B16:B22)</f>
        <v>180</v>
      </c>
      <c r="C23" s="10"/>
      <c r="D23" s="13"/>
    </row>
    <row r="24" spans="1:9" x14ac:dyDescent="0.3">
      <c r="A24" s="9" t="s">
        <v>20</v>
      </c>
      <c r="B24" s="10"/>
      <c r="C24" s="10"/>
      <c r="D24" s="10"/>
    </row>
    <row r="25" spans="1:9" ht="15.6" x14ac:dyDescent="0.35">
      <c r="A25" s="11" t="s">
        <v>15</v>
      </c>
      <c r="B25" s="12" t="s">
        <v>16</v>
      </c>
      <c r="C25" s="2" t="s">
        <v>161</v>
      </c>
      <c r="D25" s="12" t="s">
        <v>160</v>
      </c>
    </row>
    <row r="26" spans="1:9" x14ac:dyDescent="0.3">
      <c r="A26" s="11" t="s">
        <v>2</v>
      </c>
      <c r="B26" s="11">
        <v>10</v>
      </c>
      <c r="C26" s="2">
        <v>10</v>
      </c>
      <c r="D26" s="14">
        <f>B26*C26</f>
        <v>100</v>
      </c>
      <c r="E26" s="14"/>
    </row>
    <row r="27" spans="1:9" x14ac:dyDescent="0.3">
      <c r="A27" s="11" t="s">
        <v>3</v>
      </c>
      <c r="B27" s="10">
        <v>30</v>
      </c>
      <c r="C27" s="2">
        <v>25</v>
      </c>
      <c r="D27" s="14">
        <f t="shared" ref="D27:D32" si="2">B27*C27</f>
        <v>750</v>
      </c>
    </row>
    <row r="28" spans="1:9" x14ac:dyDescent="0.3">
      <c r="A28" s="9" t="s">
        <v>4</v>
      </c>
      <c r="B28" s="10">
        <v>50</v>
      </c>
      <c r="C28" s="2">
        <v>35</v>
      </c>
      <c r="D28" s="14">
        <f t="shared" si="2"/>
        <v>1750</v>
      </c>
    </row>
    <row r="29" spans="1:9" x14ac:dyDescent="0.3">
      <c r="A29" s="9" t="s">
        <v>5</v>
      </c>
      <c r="B29" s="10">
        <v>30</v>
      </c>
      <c r="C29" s="2">
        <v>45</v>
      </c>
      <c r="D29" s="14">
        <f t="shared" si="2"/>
        <v>1350</v>
      </c>
    </row>
    <row r="30" spans="1:9" x14ac:dyDescent="0.3">
      <c r="A30" s="9" t="s">
        <v>6</v>
      </c>
      <c r="B30" s="10">
        <v>20</v>
      </c>
      <c r="C30" s="2">
        <v>55</v>
      </c>
      <c r="D30" s="14">
        <f t="shared" si="2"/>
        <v>1100</v>
      </c>
    </row>
    <row r="31" spans="1:9" x14ac:dyDescent="0.3">
      <c r="A31" s="9" t="s">
        <v>7</v>
      </c>
      <c r="B31" s="10">
        <v>20</v>
      </c>
      <c r="C31" s="2">
        <v>65</v>
      </c>
      <c r="D31" s="14">
        <f t="shared" si="2"/>
        <v>1300</v>
      </c>
    </row>
    <row r="32" spans="1:9" x14ac:dyDescent="0.3">
      <c r="A32" s="9" t="s">
        <v>8</v>
      </c>
      <c r="B32" s="10">
        <v>20</v>
      </c>
      <c r="C32" s="14">
        <v>80</v>
      </c>
      <c r="D32" s="14">
        <f t="shared" si="2"/>
        <v>1600</v>
      </c>
    </row>
    <row r="33" spans="1:4" x14ac:dyDescent="0.3">
      <c r="A33" s="9"/>
      <c r="B33" s="10">
        <f>SUM(B26:B32)</f>
        <v>180</v>
      </c>
      <c r="D33" s="14">
        <f>SUM(D26:D32)</f>
        <v>7950</v>
      </c>
    </row>
    <row r="34" spans="1:4" x14ac:dyDescent="0.3">
      <c r="A34" s="9"/>
      <c r="B34" s="10"/>
      <c r="D34" s="14"/>
    </row>
    <row r="35" spans="1:4" x14ac:dyDescent="0.3">
      <c r="A35" s="9"/>
      <c r="B35" s="10"/>
      <c r="D35" s="14"/>
    </row>
    <row r="37" spans="1:4" x14ac:dyDescent="0.3">
      <c r="A37" s="15" t="s">
        <v>21</v>
      </c>
      <c r="C37" s="2">
        <f>D33/B33</f>
        <v>44.166666666666664</v>
      </c>
    </row>
    <row r="39" spans="1:4" x14ac:dyDescent="0.3">
      <c r="A39" s="16" t="s">
        <v>22</v>
      </c>
    </row>
    <row r="40" spans="1:4" ht="15.6" x14ac:dyDescent="0.35">
      <c r="A40" s="11" t="s">
        <v>15</v>
      </c>
      <c r="B40" s="12" t="s">
        <v>16</v>
      </c>
      <c r="C40" s="12" t="s">
        <v>23</v>
      </c>
      <c r="D40" s="12" t="s">
        <v>24</v>
      </c>
    </row>
    <row r="41" spans="1:4" x14ac:dyDescent="0.3">
      <c r="A41" s="11" t="s">
        <v>2</v>
      </c>
      <c r="B41" s="11">
        <v>10</v>
      </c>
      <c r="C41" s="2">
        <f>B41/B$48</f>
        <v>5.5555555555555552E-2</v>
      </c>
      <c r="D41" s="2">
        <f>C41</f>
        <v>5.5555555555555552E-2</v>
      </c>
    </row>
    <row r="42" spans="1:4" x14ac:dyDescent="0.3">
      <c r="A42" s="11" t="s">
        <v>3</v>
      </c>
      <c r="B42" s="10">
        <v>30</v>
      </c>
      <c r="C42" s="2">
        <f t="shared" ref="C42:C47" si="3">B42/B$48</f>
        <v>0.16666666666666666</v>
      </c>
      <c r="D42" s="2">
        <f t="shared" ref="D42:D47" si="4">D41+C42</f>
        <v>0.22222222222222221</v>
      </c>
    </row>
    <row r="43" spans="1:4" x14ac:dyDescent="0.3">
      <c r="A43" s="9" t="s">
        <v>4</v>
      </c>
      <c r="B43" s="10">
        <v>50</v>
      </c>
      <c r="C43" s="2">
        <f t="shared" si="3"/>
        <v>0.27777777777777779</v>
      </c>
      <c r="D43" s="2">
        <f t="shared" si="4"/>
        <v>0.5</v>
      </c>
    </row>
    <row r="44" spans="1:4" x14ac:dyDescent="0.3">
      <c r="A44" s="9" t="s">
        <v>5</v>
      </c>
      <c r="B44" s="10">
        <v>30</v>
      </c>
      <c r="C44" s="2">
        <f t="shared" si="3"/>
        <v>0.16666666666666666</v>
      </c>
      <c r="D44" s="2">
        <f t="shared" si="4"/>
        <v>0.66666666666666663</v>
      </c>
    </row>
    <row r="45" spans="1:4" x14ac:dyDescent="0.3">
      <c r="A45" s="9" t="s">
        <v>6</v>
      </c>
      <c r="B45" s="10">
        <v>20</v>
      </c>
      <c r="C45" s="2">
        <f t="shared" si="3"/>
        <v>0.1111111111111111</v>
      </c>
      <c r="D45" s="2">
        <f t="shared" si="4"/>
        <v>0.77777777777777768</v>
      </c>
    </row>
    <row r="46" spans="1:4" x14ac:dyDescent="0.3">
      <c r="A46" s="9" t="s">
        <v>7</v>
      </c>
      <c r="B46" s="10">
        <v>20</v>
      </c>
      <c r="C46" s="2">
        <f t="shared" si="3"/>
        <v>0.1111111111111111</v>
      </c>
      <c r="D46" s="2">
        <f t="shared" si="4"/>
        <v>0.88888888888888884</v>
      </c>
    </row>
    <row r="47" spans="1:4" x14ac:dyDescent="0.3">
      <c r="A47" s="9" t="s">
        <v>8</v>
      </c>
      <c r="B47" s="10">
        <v>20</v>
      </c>
      <c r="C47" s="2">
        <f t="shared" si="3"/>
        <v>0.1111111111111111</v>
      </c>
      <c r="D47" s="2">
        <f t="shared" si="4"/>
        <v>1</v>
      </c>
    </row>
    <row r="48" spans="1:4" x14ac:dyDescent="0.3">
      <c r="A48" s="9"/>
      <c r="B48" s="10">
        <f>SUM(B41:B47)</f>
        <v>180</v>
      </c>
      <c r="C48" s="14">
        <f>SUM(C41:C47)</f>
        <v>1</v>
      </c>
    </row>
    <row r="51" spans="1:6" x14ac:dyDescent="0.3">
      <c r="A51" s="2" t="s">
        <v>25</v>
      </c>
      <c r="B51" s="2">
        <v>40</v>
      </c>
    </row>
    <row r="53" spans="1:6" x14ac:dyDescent="0.3">
      <c r="A53" s="2" t="s">
        <v>26</v>
      </c>
    </row>
    <row r="55" spans="1:6" x14ac:dyDescent="0.3">
      <c r="A55" s="2" t="s">
        <v>27</v>
      </c>
      <c r="F55" s="2">
        <f>((50-43)/(50-40)*E6+F6+G6+H6)/SUM(B6:H6)*100</f>
        <v>45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14" workbookViewId="0">
      <selection activeCell="B41" sqref="B41"/>
    </sheetView>
  </sheetViews>
  <sheetFormatPr defaultRowHeight="14.4" x14ac:dyDescent="0.3"/>
  <cols>
    <col min="1" max="1" width="17.88671875" style="2" customWidth="1"/>
    <col min="2" max="8" width="9.109375" style="2"/>
    <col min="9" max="9" width="12.6640625" style="2" bestFit="1" customWidth="1"/>
    <col min="10" max="11" width="9.109375" style="2"/>
    <col min="12" max="13" width="9.33203125" style="2" bestFit="1" customWidth="1"/>
    <col min="14" max="256" width="9.109375" style="2"/>
    <col min="257" max="257" width="17.88671875" style="2" customWidth="1"/>
    <col min="258" max="264" width="9.109375" style="2"/>
    <col min="265" max="265" width="12.6640625" style="2" bestFit="1" customWidth="1"/>
    <col min="266" max="267" width="9.109375" style="2"/>
    <col min="268" max="269" width="9.33203125" style="2" bestFit="1" customWidth="1"/>
    <col min="270" max="512" width="9.109375" style="2"/>
    <col min="513" max="513" width="17.88671875" style="2" customWidth="1"/>
    <col min="514" max="520" width="9.109375" style="2"/>
    <col min="521" max="521" width="12.6640625" style="2" bestFit="1" customWidth="1"/>
    <col min="522" max="523" width="9.109375" style="2"/>
    <col min="524" max="525" width="9.33203125" style="2" bestFit="1" customWidth="1"/>
    <col min="526" max="768" width="9.109375" style="2"/>
    <col min="769" max="769" width="17.88671875" style="2" customWidth="1"/>
    <col min="770" max="776" width="9.109375" style="2"/>
    <col min="777" max="777" width="12.6640625" style="2" bestFit="1" customWidth="1"/>
    <col min="778" max="779" width="9.109375" style="2"/>
    <col min="780" max="781" width="9.33203125" style="2" bestFit="1" customWidth="1"/>
    <col min="782" max="1024" width="9.109375" style="2"/>
    <col min="1025" max="1025" width="17.88671875" style="2" customWidth="1"/>
    <col min="1026" max="1032" width="9.109375" style="2"/>
    <col min="1033" max="1033" width="12.6640625" style="2" bestFit="1" customWidth="1"/>
    <col min="1034" max="1035" width="9.109375" style="2"/>
    <col min="1036" max="1037" width="9.33203125" style="2" bestFit="1" customWidth="1"/>
    <col min="1038" max="1280" width="9.109375" style="2"/>
    <col min="1281" max="1281" width="17.88671875" style="2" customWidth="1"/>
    <col min="1282" max="1288" width="9.109375" style="2"/>
    <col min="1289" max="1289" width="12.6640625" style="2" bestFit="1" customWidth="1"/>
    <col min="1290" max="1291" width="9.109375" style="2"/>
    <col min="1292" max="1293" width="9.33203125" style="2" bestFit="1" customWidth="1"/>
    <col min="1294" max="1536" width="9.109375" style="2"/>
    <col min="1537" max="1537" width="17.88671875" style="2" customWidth="1"/>
    <col min="1538" max="1544" width="9.109375" style="2"/>
    <col min="1545" max="1545" width="12.6640625" style="2" bestFit="1" customWidth="1"/>
    <col min="1546" max="1547" width="9.109375" style="2"/>
    <col min="1548" max="1549" width="9.33203125" style="2" bestFit="1" customWidth="1"/>
    <col min="1550" max="1792" width="9.109375" style="2"/>
    <col min="1793" max="1793" width="17.88671875" style="2" customWidth="1"/>
    <col min="1794" max="1800" width="9.109375" style="2"/>
    <col min="1801" max="1801" width="12.6640625" style="2" bestFit="1" customWidth="1"/>
    <col min="1802" max="1803" width="9.109375" style="2"/>
    <col min="1804" max="1805" width="9.33203125" style="2" bestFit="1" customWidth="1"/>
    <col min="1806" max="2048" width="9.109375" style="2"/>
    <col min="2049" max="2049" width="17.88671875" style="2" customWidth="1"/>
    <col min="2050" max="2056" width="9.109375" style="2"/>
    <col min="2057" max="2057" width="12.6640625" style="2" bestFit="1" customWidth="1"/>
    <col min="2058" max="2059" width="9.109375" style="2"/>
    <col min="2060" max="2061" width="9.33203125" style="2" bestFit="1" customWidth="1"/>
    <col min="2062" max="2304" width="9.109375" style="2"/>
    <col min="2305" max="2305" width="17.88671875" style="2" customWidth="1"/>
    <col min="2306" max="2312" width="9.109375" style="2"/>
    <col min="2313" max="2313" width="12.6640625" style="2" bestFit="1" customWidth="1"/>
    <col min="2314" max="2315" width="9.109375" style="2"/>
    <col min="2316" max="2317" width="9.33203125" style="2" bestFit="1" customWidth="1"/>
    <col min="2318" max="2560" width="9.109375" style="2"/>
    <col min="2561" max="2561" width="17.88671875" style="2" customWidth="1"/>
    <col min="2562" max="2568" width="9.109375" style="2"/>
    <col min="2569" max="2569" width="12.6640625" style="2" bestFit="1" customWidth="1"/>
    <col min="2570" max="2571" width="9.109375" style="2"/>
    <col min="2572" max="2573" width="9.33203125" style="2" bestFit="1" customWidth="1"/>
    <col min="2574" max="2816" width="9.109375" style="2"/>
    <col min="2817" max="2817" width="17.88671875" style="2" customWidth="1"/>
    <col min="2818" max="2824" width="9.109375" style="2"/>
    <col min="2825" max="2825" width="12.6640625" style="2" bestFit="1" customWidth="1"/>
    <col min="2826" max="2827" width="9.109375" style="2"/>
    <col min="2828" max="2829" width="9.33203125" style="2" bestFit="1" customWidth="1"/>
    <col min="2830" max="3072" width="9.109375" style="2"/>
    <col min="3073" max="3073" width="17.88671875" style="2" customWidth="1"/>
    <col min="3074" max="3080" width="9.109375" style="2"/>
    <col min="3081" max="3081" width="12.6640625" style="2" bestFit="1" customWidth="1"/>
    <col min="3082" max="3083" width="9.109375" style="2"/>
    <col min="3084" max="3085" width="9.33203125" style="2" bestFit="1" customWidth="1"/>
    <col min="3086" max="3328" width="9.109375" style="2"/>
    <col min="3329" max="3329" width="17.88671875" style="2" customWidth="1"/>
    <col min="3330" max="3336" width="9.109375" style="2"/>
    <col min="3337" max="3337" width="12.6640625" style="2" bestFit="1" customWidth="1"/>
    <col min="3338" max="3339" width="9.109375" style="2"/>
    <col min="3340" max="3341" width="9.33203125" style="2" bestFit="1" customWidth="1"/>
    <col min="3342" max="3584" width="9.109375" style="2"/>
    <col min="3585" max="3585" width="17.88671875" style="2" customWidth="1"/>
    <col min="3586" max="3592" width="9.109375" style="2"/>
    <col min="3593" max="3593" width="12.6640625" style="2" bestFit="1" customWidth="1"/>
    <col min="3594" max="3595" width="9.109375" style="2"/>
    <col min="3596" max="3597" width="9.33203125" style="2" bestFit="1" customWidth="1"/>
    <col min="3598" max="3840" width="9.109375" style="2"/>
    <col min="3841" max="3841" width="17.88671875" style="2" customWidth="1"/>
    <col min="3842" max="3848" width="9.109375" style="2"/>
    <col min="3849" max="3849" width="12.6640625" style="2" bestFit="1" customWidth="1"/>
    <col min="3850" max="3851" width="9.109375" style="2"/>
    <col min="3852" max="3853" width="9.33203125" style="2" bestFit="1" customWidth="1"/>
    <col min="3854" max="4096" width="9.109375" style="2"/>
    <col min="4097" max="4097" width="17.88671875" style="2" customWidth="1"/>
    <col min="4098" max="4104" width="9.109375" style="2"/>
    <col min="4105" max="4105" width="12.6640625" style="2" bestFit="1" customWidth="1"/>
    <col min="4106" max="4107" width="9.109375" style="2"/>
    <col min="4108" max="4109" width="9.33203125" style="2" bestFit="1" customWidth="1"/>
    <col min="4110" max="4352" width="9.109375" style="2"/>
    <col min="4353" max="4353" width="17.88671875" style="2" customWidth="1"/>
    <col min="4354" max="4360" width="9.109375" style="2"/>
    <col min="4361" max="4361" width="12.6640625" style="2" bestFit="1" customWidth="1"/>
    <col min="4362" max="4363" width="9.109375" style="2"/>
    <col min="4364" max="4365" width="9.33203125" style="2" bestFit="1" customWidth="1"/>
    <col min="4366" max="4608" width="9.109375" style="2"/>
    <col min="4609" max="4609" width="17.88671875" style="2" customWidth="1"/>
    <col min="4610" max="4616" width="9.109375" style="2"/>
    <col min="4617" max="4617" width="12.6640625" style="2" bestFit="1" customWidth="1"/>
    <col min="4618" max="4619" width="9.109375" style="2"/>
    <col min="4620" max="4621" width="9.33203125" style="2" bestFit="1" customWidth="1"/>
    <col min="4622" max="4864" width="9.109375" style="2"/>
    <col min="4865" max="4865" width="17.88671875" style="2" customWidth="1"/>
    <col min="4866" max="4872" width="9.109375" style="2"/>
    <col min="4873" max="4873" width="12.6640625" style="2" bestFit="1" customWidth="1"/>
    <col min="4874" max="4875" width="9.109375" style="2"/>
    <col min="4876" max="4877" width="9.33203125" style="2" bestFit="1" customWidth="1"/>
    <col min="4878" max="5120" width="9.109375" style="2"/>
    <col min="5121" max="5121" width="17.88671875" style="2" customWidth="1"/>
    <col min="5122" max="5128" width="9.109375" style="2"/>
    <col min="5129" max="5129" width="12.6640625" style="2" bestFit="1" customWidth="1"/>
    <col min="5130" max="5131" width="9.109375" style="2"/>
    <col min="5132" max="5133" width="9.33203125" style="2" bestFit="1" customWidth="1"/>
    <col min="5134" max="5376" width="9.109375" style="2"/>
    <col min="5377" max="5377" width="17.88671875" style="2" customWidth="1"/>
    <col min="5378" max="5384" width="9.109375" style="2"/>
    <col min="5385" max="5385" width="12.6640625" style="2" bestFit="1" customWidth="1"/>
    <col min="5386" max="5387" width="9.109375" style="2"/>
    <col min="5388" max="5389" width="9.33203125" style="2" bestFit="1" customWidth="1"/>
    <col min="5390" max="5632" width="9.109375" style="2"/>
    <col min="5633" max="5633" width="17.88671875" style="2" customWidth="1"/>
    <col min="5634" max="5640" width="9.109375" style="2"/>
    <col min="5641" max="5641" width="12.6640625" style="2" bestFit="1" customWidth="1"/>
    <col min="5642" max="5643" width="9.109375" style="2"/>
    <col min="5644" max="5645" width="9.33203125" style="2" bestFit="1" customWidth="1"/>
    <col min="5646" max="5888" width="9.109375" style="2"/>
    <col min="5889" max="5889" width="17.88671875" style="2" customWidth="1"/>
    <col min="5890" max="5896" width="9.109375" style="2"/>
    <col min="5897" max="5897" width="12.6640625" style="2" bestFit="1" customWidth="1"/>
    <col min="5898" max="5899" width="9.109375" style="2"/>
    <col min="5900" max="5901" width="9.33203125" style="2" bestFit="1" customWidth="1"/>
    <col min="5902" max="6144" width="9.109375" style="2"/>
    <col min="6145" max="6145" width="17.88671875" style="2" customWidth="1"/>
    <col min="6146" max="6152" width="9.109375" style="2"/>
    <col min="6153" max="6153" width="12.6640625" style="2" bestFit="1" customWidth="1"/>
    <col min="6154" max="6155" width="9.109375" style="2"/>
    <col min="6156" max="6157" width="9.33203125" style="2" bestFit="1" customWidth="1"/>
    <col min="6158" max="6400" width="9.109375" style="2"/>
    <col min="6401" max="6401" width="17.88671875" style="2" customWidth="1"/>
    <col min="6402" max="6408" width="9.109375" style="2"/>
    <col min="6409" max="6409" width="12.6640625" style="2" bestFit="1" customWidth="1"/>
    <col min="6410" max="6411" width="9.109375" style="2"/>
    <col min="6412" max="6413" width="9.33203125" style="2" bestFit="1" customWidth="1"/>
    <col min="6414" max="6656" width="9.109375" style="2"/>
    <col min="6657" max="6657" width="17.88671875" style="2" customWidth="1"/>
    <col min="6658" max="6664" width="9.109375" style="2"/>
    <col min="6665" max="6665" width="12.6640625" style="2" bestFit="1" customWidth="1"/>
    <col min="6666" max="6667" width="9.109375" style="2"/>
    <col min="6668" max="6669" width="9.33203125" style="2" bestFit="1" customWidth="1"/>
    <col min="6670" max="6912" width="9.109375" style="2"/>
    <col min="6913" max="6913" width="17.88671875" style="2" customWidth="1"/>
    <col min="6914" max="6920" width="9.109375" style="2"/>
    <col min="6921" max="6921" width="12.6640625" style="2" bestFit="1" customWidth="1"/>
    <col min="6922" max="6923" width="9.109375" style="2"/>
    <col min="6924" max="6925" width="9.33203125" style="2" bestFit="1" customWidth="1"/>
    <col min="6926" max="7168" width="9.109375" style="2"/>
    <col min="7169" max="7169" width="17.88671875" style="2" customWidth="1"/>
    <col min="7170" max="7176" width="9.109375" style="2"/>
    <col min="7177" max="7177" width="12.6640625" style="2" bestFit="1" customWidth="1"/>
    <col min="7178" max="7179" width="9.109375" style="2"/>
    <col min="7180" max="7181" width="9.33203125" style="2" bestFit="1" customWidth="1"/>
    <col min="7182" max="7424" width="9.109375" style="2"/>
    <col min="7425" max="7425" width="17.88671875" style="2" customWidth="1"/>
    <col min="7426" max="7432" width="9.109375" style="2"/>
    <col min="7433" max="7433" width="12.6640625" style="2" bestFit="1" customWidth="1"/>
    <col min="7434" max="7435" width="9.109375" style="2"/>
    <col min="7436" max="7437" width="9.33203125" style="2" bestFit="1" customWidth="1"/>
    <col min="7438" max="7680" width="9.109375" style="2"/>
    <col min="7681" max="7681" width="17.88671875" style="2" customWidth="1"/>
    <col min="7682" max="7688" width="9.109375" style="2"/>
    <col min="7689" max="7689" width="12.6640625" style="2" bestFit="1" customWidth="1"/>
    <col min="7690" max="7691" width="9.109375" style="2"/>
    <col min="7692" max="7693" width="9.33203125" style="2" bestFit="1" customWidth="1"/>
    <col min="7694" max="7936" width="9.109375" style="2"/>
    <col min="7937" max="7937" width="17.88671875" style="2" customWidth="1"/>
    <col min="7938" max="7944" width="9.109375" style="2"/>
    <col min="7945" max="7945" width="12.6640625" style="2" bestFit="1" customWidth="1"/>
    <col min="7946" max="7947" width="9.109375" style="2"/>
    <col min="7948" max="7949" width="9.33203125" style="2" bestFit="1" customWidth="1"/>
    <col min="7950" max="8192" width="9.109375" style="2"/>
    <col min="8193" max="8193" width="17.88671875" style="2" customWidth="1"/>
    <col min="8194" max="8200" width="9.109375" style="2"/>
    <col min="8201" max="8201" width="12.6640625" style="2" bestFit="1" customWidth="1"/>
    <col min="8202" max="8203" width="9.109375" style="2"/>
    <col min="8204" max="8205" width="9.33203125" style="2" bestFit="1" customWidth="1"/>
    <col min="8206" max="8448" width="9.109375" style="2"/>
    <col min="8449" max="8449" width="17.88671875" style="2" customWidth="1"/>
    <col min="8450" max="8456" width="9.109375" style="2"/>
    <col min="8457" max="8457" width="12.6640625" style="2" bestFit="1" customWidth="1"/>
    <col min="8458" max="8459" width="9.109375" style="2"/>
    <col min="8460" max="8461" width="9.33203125" style="2" bestFit="1" customWidth="1"/>
    <col min="8462" max="8704" width="9.109375" style="2"/>
    <col min="8705" max="8705" width="17.88671875" style="2" customWidth="1"/>
    <col min="8706" max="8712" width="9.109375" style="2"/>
    <col min="8713" max="8713" width="12.6640625" style="2" bestFit="1" customWidth="1"/>
    <col min="8714" max="8715" width="9.109375" style="2"/>
    <col min="8716" max="8717" width="9.33203125" style="2" bestFit="1" customWidth="1"/>
    <col min="8718" max="8960" width="9.109375" style="2"/>
    <col min="8961" max="8961" width="17.88671875" style="2" customWidth="1"/>
    <col min="8962" max="8968" width="9.109375" style="2"/>
    <col min="8969" max="8969" width="12.6640625" style="2" bestFit="1" customWidth="1"/>
    <col min="8970" max="8971" width="9.109375" style="2"/>
    <col min="8972" max="8973" width="9.33203125" style="2" bestFit="1" customWidth="1"/>
    <col min="8974" max="9216" width="9.109375" style="2"/>
    <col min="9217" max="9217" width="17.88671875" style="2" customWidth="1"/>
    <col min="9218" max="9224" width="9.109375" style="2"/>
    <col min="9225" max="9225" width="12.6640625" style="2" bestFit="1" customWidth="1"/>
    <col min="9226" max="9227" width="9.109375" style="2"/>
    <col min="9228" max="9229" width="9.33203125" style="2" bestFit="1" customWidth="1"/>
    <col min="9230" max="9472" width="9.109375" style="2"/>
    <col min="9473" max="9473" width="17.88671875" style="2" customWidth="1"/>
    <col min="9474" max="9480" width="9.109375" style="2"/>
    <col min="9481" max="9481" width="12.6640625" style="2" bestFit="1" customWidth="1"/>
    <col min="9482" max="9483" width="9.109375" style="2"/>
    <col min="9484" max="9485" width="9.33203125" style="2" bestFit="1" customWidth="1"/>
    <col min="9486" max="9728" width="9.109375" style="2"/>
    <col min="9729" max="9729" width="17.88671875" style="2" customWidth="1"/>
    <col min="9730" max="9736" width="9.109375" style="2"/>
    <col min="9737" max="9737" width="12.6640625" style="2" bestFit="1" customWidth="1"/>
    <col min="9738" max="9739" width="9.109375" style="2"/>
    <col min="9740" max="9741" width="9.33203125" style="2" bestFit="1" customWidth="1"/>
    <col min="9742" max="9984" width="9.109375" style="2"/>
    <col min="9985" max="9985" width="17.88671875" style="2" customWidth="1"/>
    <col min="9986" max="9992" width="9.109375" style="2"/>
    <col min="9993" max="9993" width="12.6640625" style="2" bestFit="1" customWidth="1"/>
    <col min="9994" max="9995" width="9.109375" style="2"/>
    <col min="9996" max="9997" width="9.33203125" style="2" bestFit="1" customWidth="1"/>
    <col min="9998" max="10240" width="9.109375" style="2"/>
    <col min="10241" max="10241" width="17.88671875" style="2" customWidth="1"/>
    <col min="10242" max="10248" width="9.109375" style="2"/>
    <col min="10249" max="10249" width="12.6640625" style="2" bestFit="1" customWidth="1"/>
    <col min="10250" max="10251" width="9.109375" style="2"/>
    <col min="10252" max="10253" width="9.33203125" style="2" bestFit="1" customWidth="1"/>
    <col min="10254" max="10496" width="9.109375" style="2"/>
    <col min="10497" max="10497" width="17.88671875" style="2" customWidth="1"/>
    <col min="10498" max="10504" width="9.109375" style="2"/>
    <col min="10505" max="10505" width="12.6640625" style="2" bestFit="1" customWidth="1"/>
    <col min="10506" max="10507" width="9.109375" style="2"/>
    <col min="10508" max="10509" width="9.33203125" style="2" bestFit="1" customWidth="1"/>
    <col min="10510" max="10752" width="9.109375" style="2"/>
    <col min="10753" max="10753" width="17.88671875" style="2" customWidth="1"/>
    <col min="10754" max="10760" width="9.109375" style="2"/>
    <col min="10761" max="10761" width="12.6640625" style="2" bestFit="1" customWidth="1"/>
    <col min="10762" max="10763" width="9.109375" style="2"/>
    <col min="10764" max="10765" width="9.33203125" style="2" bestFit="1" customWidth="1"/>
    <col min="10766" max="11008" width="9.109375" style="2"/>
    <col min="11009" max="11009" width="17.88671875" style="2" customWidth="1"/>
    <col min="11010" max="11016" width="9.109375" style="2"/>
    <col min="11017" max="11017" width="12.6640625" style="2" bestFit="1" customWidth="1"/>
    <col min="11018" max="11019" width="9.109375" style="2"/>
    <col min="11020" max="11021" width="9.33203125" style="2" bestFit="1" customWidth="1"/>
    <col min="11022" max="11264" width="9.109375" style="2"/>
    <col min="11265" max="11265" width="17.88671875" style="2" customWidth="1"/>
    <col min="11266" max="11272" width="9.109375" style="2"/>
    <col min="11273" max="11273" width="12.6640625" style="2" bestFit="1" customWidth="1"/>
    <col min="11274" max="11275" width="9.109375" style="2"/>
    <col min="11276" max="11277" width="9.33203125" style="2" bestFit="1" customWidth="1"/>
    <col min="11278" max="11520" width="9.109375" style="2"/>
    <col min="11521" max="11521" width="17.88671875" style="2" customWidth="1"/>
    <col min="11522" max="11528" width="9.109375" style="2"/>
    <col min="11529" max="11529" width="12.6640625" style="2" bestFit="1" customWidth="1"/>
    <col min="11530" max="11531" width="9.109375" style="2"/>
    <col min="11532" max="11533" width="9.33203125" style="2" bestFit="1" customWidth="1"/>
    <col min="11534" max="11776" width="9.109375" style="2"/>
    <col min="11777" max="11777" width="17.88671875" style="2" customWidth="1"/>
    <col min="11778" max="11784" width="9.109375" style="2"/>
    <col min="11785" max="11785" width="12.6640625" style="2" bestFit="1" customWidth="1"/>
    <col min="11786" max="11787" width="9.109375" style="2"/>
    <col min="11788" max="11789" width="9.33203125" style="2" bestFit="1" customWidth="1"/>
    <col min="11790" max="12032" width="9.109375" style="2"/>
    <col min="12033" max="12033" width="17.88671875" style="2" customWidth="1"/>
    <col min="12034" max="12040" width="9.109375" style="2"/>
    <col min="12041" max="12041" width="12.6640625" style="2" bestFit="1" customWidth="1"/>
    <col min="12042" max="12043" width="9.109375" style="2"/>
    <col min="12044" max="12045" width="9.33203125" style="2" bestFit="1" customWidth="1"/>
    <col min="12046" max="12288" width="9.109375" style="2"/>
    <col min="12289" max="12289" width="17.88671875" style="2" customWidth="1"/>
    <col min="12290" max="12296" width="9.109375" style="2"/>
    <col min="12297" max="12297" width="12.6640625" style="2" bestFit="1" customWidth="1"/>
    <col min="12298" max="12299" width="9.109375" style="2"/>
    <col min="12300" max="12301" width="9.33203125" style="2" bestFit="1" customWidth="1"/>
    <col min="12302" max="12544" width="9.109375" style="2"/>
    <col min="12545" max="12545" width="17.88671875" style="2" customWidth="1"/>
    <col min="12546" max="12552" width="9.109375" style="2"/>
    <col min="12553" max="12553" width="12.6640625" style="2" bestFit="1" customWidth="1"/>
    <col min="12554" max="12555" width="9.109375" style="2"/>
    <col min="12556" max="12557" width="9.33203125" style="2" bestFit="1" customWidth="1"/>
    <col min="12558" max="12800" width="9.109375" style="2"/>
    <col min="12801" max="12801" width="17.88671875" style="2" customWidth="1"/>
    <col min="12802" max="12808" width="9.109375" style="2"/>
    <col min="12809" max="12809" width="12.6640625" style="2" bestFit="1" customWidth="1"/>
    <col min="12810" max="12811" width="9.109375" style="2"/>
    <col min="12812" max="12813" width="9.33203125" style="2" bestFit="1" customWidth="1"/>
    <col min="12814" max="13056" width="9.109375" style="2"/>
    <col min="13057" max="13057" width="17.88671875" style="2" customWidth="1"/>
    <col min="13058" max="13064" width="9.109375" style="2"/>
    <col min="13065" max="13065" width="12.6640625" style="2" bestFit="1" customWidth="1"/>
    <col min="13066" max="13067" width="9.109375" style="2"/>
    <col min="13068" max="13069" width="9.33203125" style="2" bestFit="1" customWidth="1"/>
    <col min="13070" max="13312" width="9.109375" style="2"/>
    <col min="13313" max="13313" width="17.88671875" style="2" customWidth="1"/>
    <col min="13314" max="13320" width="9.109375" style="2"/>
    <col min="13321" max="13321" width="12.6640625" style="2" bestFit="1" customWidth="1"/>
    <col min="13322" max="13323" width="9.109375" style="2"/>
    <col min="13324" max="13325" width="9.33203125" style="2" bestFit="1" customWidth="1"/>
    <col min="13326" max="13568" width="9.109375" style="2"/>
    <col min="13569" max="13569" width="17.88671875" style="2" customWidth="1"/>
    <col min="13570" max="13576" width="9.109375" style="2"/>
    <col min="13577" max="13577" width="12.6640625" style="2" bestFit="1" customWidth="1"/>
    <col min="13578" max="13579" width="9.109375" style="2"/>
    <col min="13580" max="13581" width="9.33203125" style="2" bestFit="1" customWidth="1"/>
    <col min="13582" max="13824" width="9.109375" style="2"/>
    <col min="13825" max="13825" width="17.88671875" style="2" customWidth="1"/>
    <col min="13826" max="13832" width="9.109375" style="2"/>
    <col min="13833" max="13833" width="12.6640625" style="2" bestFit="1" customWidth="1"/>
    <col min="13834" max="13835" width="9.109375" style="2"/>
    <col min="13836" max="13837" width="9.33203125" style="2" bestFit="1" customWidth="1"/>
    <col min="13838" max="14080" width="9.109375" style="2"/>
    <col min="14081" max="14081" width="17.88671875" style="2" customWidth="1"/>
    <col min="14082" max="14088" width="9.109375" style="2"/>
    <col min="14089" max="14089" width="12.6640625" style="2" bestFit="1" customWidth="1"/>
    <col min="14090" max="14091" width="9.109375" style="2"/>
    <col min="14092" max="14093" width="9.33203125" style="2" bestFit="1" customWidth="1"/>
    <col min="14094" max="14336" width="9.109375" style="2"/>
    <col min="14337" max="14337" width="17.88671875" style="2" customWidth="1"/>
    <col min="14338" max="14344" width="9.109375" style="2"/>
    <col min="14345" max="14345" width="12.6640625" style="2" bestFit="1" customWidth="1"/>
    <col min="14346" max="14347" width="9.109375" style="2"/>
    <col min="14348" max="14349" width="9.33203125" style="2" bestFit="1" customWidth="1"/>
    <col min="14350" max="14592" width="9.109375" style="2"/>
    <col min="14593" max="14593" width="17.88671875" style="2" customWidth="1"/>
    <col min="14594" max="14600" width="9.109375" style="2"/>
    <col min="14601" max="14601" width="12.6640625" style="2" bestFit="1" customWidth="1"/>
    <col min="14602" max="14603" width="9.109375" style="2"/>
    <col min="14604" max="14605" width="9.33203125" style="2" bestFit="1" customWidth="1"/>
    <col min="14606" max="14848" width="9.109375" style="2"/>
    <col min="14849" max="14849" width="17.88671875" style="2" customWidth="1"/>
    <col min="14850" max="14856" width="9.109375" style="2"/>
    <col min="14857" max="14857" width="12.6640625" style="2" bestFit="1" customWidth="1"/>
    <col min="14858" max="14859" width="9.109375" style="2"/>
    <col min="14860" max="14861" width="9.33203125" style="2" bestFit="1" customWidth="1"/>
    <col min="14862" max="15104" width="9.109375" style="2"/>
    <col min="15105" max="15105" width="17.88671875" style="2" customWidth="1"/>
    <col min="15106" max="15112" width="9.109375" style="2"/>
    <col min="15113" max="15113" width="12.6640625" style="2" bestFit="1" customWidth="1"/>
    <col min="15114" max="15115" width="9.109375" style="2"/>
    <col min="15116" max="15117" width="9.33203125" style="2" bestFit="1" customWidth="1"/>
    <col min="15118" max="15360" width="9.109375" style="2"/>
    <col min="15361" max="15361" width="17.88671875" style="2" customWidth="1"/>
    <col min="15362" max="15368" width="9.109375" style="2"/>
    <col min="15369" max="15369" width="12.6640625" style="2" bestFit="1" customWidth="1"/>
    <col min="15370" max="15371" width="9.109375" style="2"/>
    <col min="15372" max="15373" width="9.33203125" style="2" bestFit="1" customWidth="1"/>
    <col min="15374" max="15616" width="9.109375" style="2"/>
    <col min="15617" max="15617" width="17.88671875" style="2" customWidth="1"/>
    <col min="15618" max="15624" width="9.109375" style="2"/>
    <col min="15625" max="15625" width="12.6640625" style="2" bestFit="1" customWidth="1"/>
    <col min="15626" max="15627" width="9.109375" style="2"/>
    <col min="15628" max="15629" width="9.33203125" style="2" bestFit="1" customWidth="1"/>
    <col min="15630" max="15872" width="9.109375" style="2"/>
    <col min="15873" max="15873" width="17.88671875" style="2" customWidth="1"/>
    <col min="15874" max="15880" width="9.109375" style="2"/>
    <col min="15881" max="15881" width="12.6640625" style="2" bestFit="1" customWidth="1"/>
    <col min="15882" max="15883" width="9.109375" style="2"/>
    <col min="15884" max="15885" width="9.33203125" style="2" bestFit="1" customWidth="1"/>
    <col min="15886" max="16128" width="9.109375" style="2"/>
    <col min="16129" max="16129" width="17.88671875" style="2" customWidth="1"/>
    <col min="16130" max="16136" width="9.109375" style="2"/>
    <col min="16137" max="16137" width="12.6640625" style="2" bestFit="1" customWidth="1"/>
    <col min="16138" max="16139" width="9.109375" style="2"/>
    <col min="16140" max="16141" width="9.33203125" style="2" bestFit="1" customWidth="1"/>
    <col min="16142" max="16384" width="9.109375" style="2"/>
  </cols>
  <sheetData>
    <row r="1" spans="1:6" ht="21" x14ac:dyDescent="0.4">
      <c r="A1" s="17" t="s">
        <v>57</v>
      </c>
    </row>
    <row r="3" spans="1:6" x14ac:dyDescent="0.3">
      <c r="A3" s="5" t="s">
        <v>29</v>
      </c>
      <c r="B3" s="5"/>
      <c r="C3" s="5"/>
      <c r="D3" s="5"/>
      <c r="E3" s="5"/>
      <c r="F3" s="5"/>
    </row>
    <row r="4" spans="1:6" x14ac:dyDescent="0.3">
      <c r="A4" s="5" t="s">
        <v>30</v>
      </c>
      <c r="B4" s="5"/>
      <c r="C4" s="5"/>
      <c r="D4" s="5"/>
      <c r="E4" s="5"/>
      <c r="F4" s="5"/>
    </row>
    <row r="5" spans="1:6" x14ac:dyDescent="0.3">
      <c r="A5" s="5" t="s">
        <v>31</v>
      </c>
      <c r="B5" s="5"/>
      <c r="C5" s="5"/>
      <c r="D5" s="5"/>
      <c r="E5" s="5"/>
      <c r="F5" s="5"/>
    </row>
    <row r="6" spans="1:6" x14ac:dyDescent="0.3">
      <c r="A6" s="5" t="s">
        <v>32</v>
      </c>
      <c r="B6" s="5"/>
      <c r="C6" s="5"/>
      <c r="D6" s="5"/>
      <c r="E6" s="5"/>
      <c r="F6" s="5"/>
    </row>
    <row r="7" spans="1:6" x14ac:dyDescent="0.3">
      <c r="A7" s="5" t="s">
        <v>33</v>
      </c>
      <c r="B7" s="5"/>
      <c r="C7" s="5"/>
      <c r="D7" s="5"/>
      <c r="E7" s="5"/>
      <c r="F7" s="5"/>
    </row>
    <row r="8" spans="1:6" x14ac:dyDescent="0.3">
      <c r="A8" s="5" t="s">
        <v>34</v>
      </c>
      <c r="B8" s="5"/>
      <c r="C8" s="5"/>
      <c r="D8" s="5"/>
      <c r="E8" s="5"/>
      <c r="F8" s="5"/>
    </row>
    <row r="9" spans="1:6" x14ac:dyDescent="0.3">
      <c r="A9" s="5"/>
      <c r="B9" s="5"/>
      <c r="C9" s="5"/>
      <c r="D9" s="5"/>
      <c r="E9" s="5"/>
      <c r="F9" s="5"/>
    </row>
    <row r="10" spans="1:6" x14ac:dyDescent="0.3">
      <c r="A10" s="18" t="s">
        <v>35</v>
      </c>
      <c r="B10" s="18" t="s">
        <v>36</v>
      </c>
      <c r="C10" s="5"/>
      <c r="D10" s="5"/>
      <c r="E10" s="5"/>
      <c r="F10" s="5"/>
    </row>
    <row r="11" spans="1:6" x14ac:dyDescent="0.3">
      <c r="A11" s="19" t="s">
        <v>37</v>
      </c>
      <c r="B11" s="5">
        <v>50</v>
      </c>
      <c r="C11" s="5"/>
      <c r="D11" s="5"/>
      <c r="E11" s="5"/>
      <c r="F11" s="5"/>
    </row>
    <row r="12" spans="1:6" x14ac:dyDescent="0.3">
      <c r="A12" s="5" t="s">
        <v>38</v>
      </c>
      <c r="B12" s="5">
        <v>85</v>
      </c>
      <c r="C12" s="5"/>
      <c r="D12" s="5"/>
      <c r="E12" s="5"/>
      <c r="F12" s="5"/>
    </row>
    <row r="13" spans="1:6" x14ac:dyDescent="0.3">
      <c r="A13" s="5" t="s">
        <v>39</v>
      </c>
      <c r="B13" s="5">
        <v>65</v>
      </c>
      <c r="C13" s="5"/>
      <c r="D13" s="5"/>
      <c r="E13" s="5"/>
      <c r="F13" s="5"/>
    </row>
    <row r="14" spans="1:6" x14ac:dyDescent="0.3">
      <c r="A14" s="5" t="s">
        <v>40</v>
      </c>
      <c r="B14" s="5">
        <v>55</v>
      </c>
      <c r="C14" s="5"/>
      <c r="D14" s="5"/>
      <c r="E14" s="5"/>
      <c r="F14" s="5"/>
    </row>
    <row r="15" spans="1:6" x14ac:dyDescent="0.3">
      <c r="A15" s="5" t="s">
        <v>41</v>
      </c>
      <c r="B15" s="5">
        <v>45</v>
      </c>
      <c r="C15" s="5"/>
      <c r="D15" s="5"/>
      <c r="E15" s="5"/>
      <c r="F15" s="5"/>
    </row>
    <row r="16" spans="1:6" x14ac:dyDescent="0.3">
      <c r="A16" s="5"/>
      <c r="B16" s="5"/>
      <c r="C16" s="5"/>
      <c r="D16" s="5"/>
      <c r="E16" s="5"/>
      <c r="F16" s="5"/>
    </row>
    <row r="17" spans="1:13" x14ac:dyDescent="0.3">
      <c r="F17" s="5"/>
    </row>
    <row r="18" spans="1:13" x14ac:dyDescent="0.3">
      <c r="A18" s="20" t="s">
        <v>14</v>
      </c>
      <c r="B18" s="21"/>
      <c r="F18" s="5"/>
    </row>
    <row r="19" spans="1:13" ht="40.200000000000003" x14ac:dyDescent="0.3">
      <c r="A19" s="22" t="s">
        <v>42</v>
      </c>
      <c r="B19" s="22" t="s">
        <v>43</v>
      </c>
      <c r="C19" s="16" t="s">
        <v>44</v>
      </c>
      <c r="D19" s="23" t="s">
        <v>45</v>
      </c>
      <c r="E19" s="23" t="s">
        <v>46</v>
      </c>
      <c r="F19" s="24" t="s">
        <v>47</v>
      </c>
      <c r="G19" s="25" t="s">
        <v>48</v>
      </c>
      <c r="H19" s="25" t="s">
        <v>49</v>
      </c>
      <c r="I19" s="25" t="s">
        <v>50</v>
      </c>
      <c r="J19" s="25" t="s">
        <v>51</v>
      </c>
      <c r="K19" s="25" t="s">
        <v>52</v>
      </c>
      <c r="L19" s="25" t="s">
        <v>53</v>
      </c>
    </row>
    <row r="20" spans="1:13" x14ac:dyDescent="0.3">
      <c r="A20" s="26" t="s">
        <v>37</v>
      </c>
      <c r="B20" s="21">
        <v>50</v>
      </c>
      <c r="C20" s="2">
        <v>100</v>
      </c>
      <c r="D20" s="2">
        <f>B20/C20</f>
        <v>0.5</v>
      </c>
      <c r="E20" s="2">
        <f>D20/B$25</f>
        <v>1.6666666666666668E-3</v>
      </c>
      <c r="F20" s="21">
        <f>B20/B$25</f>
        <v>0.16666666666666666</v>
      </c>
      <c r="G20" s="2">
        <f>F20</f>
        <v>0.16666666666666666</v>
      </c>
      <c r="H20" s="2">
        <f>(100+0)/2</f>
        <v>50</v>
      </c>
      <c r="I20" s="27">
        <f>H20*B20</f>
        <v>2500</v>
      </c>
      <c r="J20" s="2">
        <f>H20-B$27</f>
        <v>-277.5</v>
      </c>
      <c r="K20" s="2">
        <f>J20^2</f>
        <v>77006.25</v>
      </c>
      <c r="L20" s="2">
        <f>K20*B20</f>
        <v>3850312.5</v>
      </c>
      <c r="M20" s="2">
        <f>H20^2*B20</f>
        <v>125000</v>
      </c>
    </row>
    <row r="21" spans="1:13" x14ac:dyDescent="0.3">
      <c r="A21" s="21" t="s">
        <v>38</v>
      </c>
      <c r="B21" s="21">
        <v>85</v>
      </c>
      <c r="C21" s="2">
        <v>100</v>
      </c>
      <c r="D21" s="2">
        <f>B21/C21</f>
        <v>0.85</v>
      </c>
      <c r="E21" s="2">
        <f>D21/B$25</f>
        <v>2.8333333333333331E-3</v>
      </c>
      <c r="F21" s="21">
        <f>B21/B$25</f>
        <v>0.28333333333333333</v>
      </c>
      <c r="G21" s="2">
        <f>G20+F21</f>
        <v>0.44999999999999996</v>
      </c>
      <c r="H21" s="2">
        <f>(100+200)/2</f>
        <v>150</v>
      </c>
      <c r="I21" s="27">
        <f>H21*B21</f>
        <v>12750</v>
      </c>
      <c r="J21" s="2">
        <f>H21-B$27</f>
        <v>-177.5</v>
      </c>
      <c r="K21" s="2">
        <f>J21^2</f>
        <v>31506.25</v>
      </c>
      <c r="L21" s="2">
        <f>K21*B21</f>
        <v>2678031.25</v>
      </c>
      <c r="M21" s="2">
        <f>H21^2*B21</f>
        <v>1912500</v>
      </c>
    </row>
    <row r="22" spans="1:13" x14ac:dyDescent="0.3">
      <c r="A22" s="21" t="s">
        <v>39</v>
      </c>
      <c r="B22" s="21">
        <v>65</v>
      </c>
      <c r="C22" s="2">
        <v>200</v>
      </c>
      <c r="D22" s="2">
        <f>B22/C22</f>
        <v>0.32500000000000001</v>
      </c>
      <c r="E22" s="2">
        <f>D22/B$25</f>
        <v>1.0833333333333333E-3</v>
      </c>
      <c r="F22" s="21">
        <f>B22/B$25</f>
        <v>0.21666666666666667</v>
      </c>
      <c r="G22" s="2">
        <f>G21+F22</f>
        <v>0.66666666666666663</v>
      </c>
      <c r="H22" s="2">
        <f>(200+400)/2</f>
        <v>300</v>
      </c>
      <c r="I22" s="27">
        <f>H22*B22</f>
        <v>19500</v>
      </c>
      <c r="J22" s="2">
        <f>H22-B$27</f>
        <v>-27.5</v>
      </c>
      <c r="K22" s="2">
        <f>J22^2</f>
        <v>756.25</v>
      </c>
      <c r="L22" s="2">
        <f>K22*B22</f>
        <v>49156.25</v>
      </c>
      <c r="M22" s="2">
        <f>H22^2*B22</f>
        <v>5850000</v>
      </c>
    </row>
    <row r="23" spans="1:13" x14ac:dyDescent="0.3">
      <c r="A23" s="2" t="s">
        <v>40</v>
      </c>
      <c r="B23" s="2">
        <v>55</v>
      </c>
      <c r="C23" s="14">
        <v>200</v>
      </c>
      <c r="D23" s="2">
        <f>B23/C23</f>
        <v>0.27500000000000002</v>
      </c>
      <c r="E23" s="2">
        <f>D23/B$25</f>
        <v>9.1666666666666676E-4</v>
      </c>
      <c r="F23" s="21">
        <f>B23/B$25</f>
        <v>0.18333333333333332</v>
      </c>
      <c r="G23" s="2">
        <f>G22+F23</f>
        <v>0.85</v>
      </c>
      <c r="H23" s="2">
        <f>(400+600)/2</f>
        <v>500</v>
      </c>
      <c r="I23" s="27">
        <f>H23*B23</f>
        <v>27500</v>
      </c>
      <c r="J23" s="2">
        <f>H23-B$27</f>
        <v>172.5</v>
      </c>
      <c r="K23" s="2">
        <f>J23^2</f>
        <v>29756.25</v>
      </c>
      <c r="L23" s="2">
        <f>K23*B23</f>
        <v>1636593.75</v>
      </c>
      <c r="M23" s="2">
        <f>H23^2*B23</f>
        <v>13750000</v>
      </c>
    </row>
    <row r="24" spans="1:13" x14ac:dyDescent="0.3">
      <c r="A24" s="2" t="s">
        <v>41</v>
      </c>
      <c r="B24" s="2">
        <v>45</v>
      </c>
      <c r="C24" s="14">
        <v>400</v>
      </c>
      <c r="D24" s="2">
        <f>B24/C24</f>
        <v>0.1125</v>
      </c>
      <c r="E24" s="2">
        <f>D24/B$25</f>
        <v>3.7500000000000001E-4</v>
      </c>
      <c r="F24" s="21">
        <f>B24/B$25</f>
        <v>0.15</v>
      </c>
      <c r="G24" s="2">
        <f>G23+F24</f>
        <v>1</v>
      </c>
      <c r="H24" s="2">
        <f>(600+1000)/2</f>
        <v>800</v>
      </c>
      <c r="I24" s="27">
        <f>H24*B24</f>
        <v>36000</v>
      </c>
      <c r="J24" s="2">
        <f>H24-B$27</f>
        <v>472.5</v>
      </c>
      <c r="K24" s="2">
        <f>J24^2</f>
        <v>223256.25</v>
      </c>
      <c r="L24" s="2">
        <f>K24*B24</f>
        <v>10046531.25</v>
      </c>
      <c r="M24" s="2">
        <f>H24^2*B24</f>
        <v>28800000</v>
      </c>
    </row>
    <row r="25" spans="1:13" x14ac:dyDescent="0.3">
      <c r="B25" s="2">
        <f>SUM(B20:B24)</f>
        <v>300</v>
      </c>
      <c r="F25" s="21">
        <f>SUM(F20:F24)</f>
        <v>1</v>
      </c>
      <c r="I25" s="27">
        <f>SUM(I20:I24)</f>
        <v>98250</v>
      </c>
      <c r="J25" s="14"/>
      <c r="L25" s="14">
        <f>SUM(L20:L24)</f>
        <v>18260625</v>
      </c>
      <c r="M25" s="14">
        <f>SUM(M20:M24)</f>
        <v>50437500</v>
      </c>
    </row>
    <row r="26" spans="1:13" x14ac:dyDescent="0.3">
      <c r="A26" s="21" t="s">
        <v>20</v>
      </c>
      <c r="F26" s="5"/>
    </row>
    <row r="27" spans="1:13" x14ac:dyDescent="0.3">
      <c r="A27" s="20" t="s">
        <v>54</v>
      </c>
      <c r="B27" s="2">
        <f>I25/B25</f>
        <v>327.5</v>
      </c>
      <c r="F27" s="5"/>
    </row>
    <row r="28" spans="1:13" x14ac:dyDescent="0.3">
      <c r="A28" s="20" t="s">
        <v>55</v>
      </c>
      <c r="B28" s="2">
        <f>SQRT(B29)</f>
        <v>246.71592976538827</v>
      </c>
      <c r="F28" s="5"/>
    </row>
    <row r="29" spans="1:13" x14ac:dyDescent="0.3">
      <c r="A29" s="20" t="s">
        <v>56</v>
      </c>
      <c r="B29" s="2">
        <f>L25/B25</f>
        <v>60868.75</v>
      </c>
      <c r="F29" s="5"/>
    </row>
    <row r="30" spans="1:13" x14ac:dyDescent="0.3">
      <c r="A30" s="21"/>
      <c r="F30" s="5"/>
    </row>
    <row r="31" spans="1:13" x14ac:dyDescent="0.3">
      <c r="A31" s="21"/>
      <c r="F31" s="5"/>
    </row>
    <row r="32" spans="1:13" x14ac:dyDescent="0.3">
      <c r="A32" s="2" t="s">
        <v>22</v>
      </c>
      <c r="F32" s="5"/>
    </row>
    <row r="33" spans="1:8" x14ac:dyDescent="0.3">
      <c r="A33" s="2" t="s">
        <v>25</v>
      </c>
      <c r="B33" s="2">
        <f>200+(0.5-G21)/(G22-G21)*C22</f>
        <v>246.15384615384619</v>
      </c>
      <c r="F33" s="5"/>
    </row>
    <row r="34" spans="1:8" x14ac:dyDescent="0.3">
      <c r="F34" s="5"/>
    </row>
    <row r="35" spans="1:8" x14ac:dyDescent="0.3">
      <c r="F35" s="5"/>
    </row>
    <row r="36" spans="1:8" x14ac:dyDescent="0.3">
      <c r="A36" s="14"/>
      <c r="F36" s="28"/>
    </row>
    <row r="37" spans="1:8" x14ac:dyDescent="0.3">
      <c r="F37" s="5"/>
    </row>
    <row r="38" spans="1:8" x14ac:dyDescent="0.3">
      <c r="F38" s="5"/>
    </row>
    <row r="39" spans="1:8" x14ac:dyDescent="0.3">
      <c r="F39" s="5"/>
    </row>
    <row r="40" spans="1:8" x14ac:dyDescent="0.3">
      <c r="F40" s="5"/>
    </row>
    <row r="41" spans="1:8" ht="15.6" x14ac:dyDescent="0.3">
      <c r="A41" s="29"/>
      <c r="G41" s="30"/>
      <c r="H41" s="30"/>
    </row>
    <row r="43" spans="1:8" ht="15.6" x14ac:dyDescent="0.3">
      <c r="G43" s="30"/>
      <c r="H43" s="30"/>
    </row>
    <row r="45" spans="1:8" x14ac:dyDescent="0.3">
      <c r="A45" s="21"/>
      <c r="B45" s="21"/>
      <c r="C45" s="69"/>
      <c r="D45" s="69"/>
      <c r="E45" s="69"/>
    </row>
    <row r="46" spans="1:8" x14ac:dyDescent="0.3">
      <c r="A46" s="21"/>
      <c r="B46" s="21"/>
      <c r="C46" s="21"/>
      <c r="D46" s="21"/>
      <c r="E46" s="21"/>
    </row>
    <row r="47" spans="1:8" ht="12.75" customHeight="1" x14ac:dyDescent="0.3">
      <c r="A47" s="70"/>
      <c r="B47" s="21"/>
      <c r="C47" s="21"/>
      <c r="D47" s="21"/>
      <c r="E47" s="21"/>
    </row>
    <row r="48" spans="1:8" x14ac:dyDescent="0.3">
      <c r="A48" s="70"/>
      <c r="B48" s="21"/>
      <c r="C48" s="21"/>
      <c r="D48" s="21"/>
      <c r="E48" s="21"/>
    </row>
    <row r="49" spans="1:5" x14ac:dyDescent="0.3">
      <c r="A49" s="21"/>
    </row>
    <row r="50" spans="1:5" x14ac:dyDescent="0.3">
      <c r="A50" s="21"/>
    </row>
    <row r="55" spans="1:5" x14ac:dyDescent="0.3">
      <c r="A55" s="21"/>
      <c r="B55" s="21"/>
      <c r="C55" s="69"/>
      <c r="D55" s="69"/>
      <c r="E55" s="69"/>
    </row>
    <row r="56" spans="1:5" x14ac:dyDescent="0.3">
      <c r="A56" s="21"/>
      <c r="B56" s="21"/>
      <c r="C56" s="21"/>
      <c r="D56" s="21"/>
      <c r="E56" s="21"/>
    </row>
    <row r="57" spans="1:5" ht="12.75" customHeight="1" x14ac:dyDescent="0.3">
      <c r="A57" s="70"/>
      <c r="B57" s="21"/>
      <c r="C57" s="21"/>
      <c r="D57" s="21"/>
      <c r="E57" s="21"/>
    </row>
    <row r="58" spans="1:5" x14ac:dyDescent="0.3">
      <c r="A58" s="70"/>
      <c r="B58" s="21"/>
      <c r="C58" s="21"/>
      <c r="D58" s="21"/>
      <c r="E58" s="21"/>
    </row>
    <row r="59" spans="1:5" x14ac:dyDescent="0.3">
      <c r="A59" s="21"/>
    </row>
  </sheetData>
  <mergeCells count="4">
    <mergeCell ref="C45:E45"/>
    <mergeCell ref="A47:A48"/>
    <mergeCell ref="C55:E55"/>
    <mergeCell ref="A57:A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10" workbookViewId="0">
      <selection activeCell="F30" sqref="F30"/>
    </sheetView>
  </sheetViews>
  <sheetFormatPr defaultRowHeight="14.4" x14ac:dyDescent="0.3"/>
  <cols>
    <col min="1" max="1" width="17.88671875" style="2" customWidth="1"/>
    <col min="2" max="8" width="9.109375" style="2"/>
    <col min="9" max="9" width="12.6640625" style="2" bestFit="1" customWidth="1"/>
    <col min="10" max="256" width="9.109375" style="2"/>
    <col min="257" max="257" width="17.88671875" style="2" customWidth="1"/>
    <col min="258" max="264" width="9.109375" style="2"/>
    <col min="265" max="265" width="12.6640625" style="2" bestFit="1" customWidth="1"/>
    <col min="266" max="512" width="9.109375" style="2"/>
    <col min="513" max="513" width="17.88671875" style="2" customWidth="1"/>
    <col min="514" max="520" width="9.109375" style="2"/>
    <col min="521" max="521" width="12.6640625" style="2" bestFit="1" customWidth="1"/>
    <col min="522" max="768" width="9.109375" style="2"/>
    <col min="769" max="769" width="17.88671875" style="2" customWidth="1"/>
    <col min="770" max="776" width="9.109375" style="2"/>
    <col min="777" max="777" width="12.6640625" style="2" bestFit="1" customWidth="1"/>
    <col min="778" max="1024" width="9.109375" style="2"/>
    <col min="1025" max="1025" width="17.88671875" style="2" customWidth="1"/>
    <col min="1026" max="1032" width="9.109375" style="2"/>
    <col min="1033" max="1033" width="12.6640625" style="2" bestFit="1" customWidth="1"/>
    <col min="1034" max="1280" width="9.109375" style="2"/>
    <col min="1281" max="1281" width="17.88671875" style="2" customWidth="1"/>
    <col min="1282" max="1288" width="9.109375" style="2"/>
    <col min="1289" max="1289" width="12.6640625" style="2" bestFit="1" customWidth="1"/>
    <col min="1290" max="1536" width="9.109375" style="2"/>
    <col min="1537" max="1537" width="17.88671875" style="2" customWidth="1"/>
    <col min="1538" max="1544" width="9.109375" style="2"/>
    <col min="1545" max="1545" width="12.6640625" style="2" bestFit="1" customWidth="1"/>
    <col min="1546" max="1792" width="9.109375" style="2"/>
    <col min="1793" max="1793" width="17.88671875" style="2" customWidth="1"/>
    <col min="1794" max="1800" width="9.109375" style="2"/>
    <col min="1801" max="1801" width="12.6640625" style="2" bestFit="1" customWidth="1"/>
    <col min="1802" max="2048" width="9.109375" style="2"/>
    <col min="2049" max="2049" width="17.88671875" style="2" customWidth="1"/>
    <col min="2050" max="2056" width="9.109375" style="2"/>
    <col min="2057" max="2057" width="12.6640625" style="2" bestFit="1" customWidth="1"/>
    <col min="2058" max="2304" width="9.109375" style="2"/>
    <col min="2305" max="2305" width="17.88671875" style="2" customWidth="1"/>
    <col min="2306" max="2312" width="9.109375" style="2"/>
    <col min="2313" max="2313" width="12.6640625" style="2" bestFit="1" customWidth="1"/>
    <col min="2314" max="2560" width="9.109375" style="2"/>
    <col min="2561" max="2561" width="17.88671875" style="2" customWidth="1"/>
    <col min="2562" max="2568" width="9.109375" style="2"/>
    <col min="2569" max="2569" width="12.6640625" style="2" bestFit="1" customWidth="1"/>
    <col min="2570" max="2816" width="9.109375" style="2"/>
    <col min="2817" max="2817" width="17.88671875" style="2" customWidth="1"/>
    <col min="2818" max="2824" width="9.109375" style="2"/>
    <col min="2825" max="2825" width="12.6640625" style="2" bestFit="1" customWidth="1"/>
    <col min="2826" max="3072" width="9.109375" style="2"/>
    <col min="3073" max="3073" width="17.88671875" style="2" customWidth="1"/>
    <col min="3074" max="3080" width="9.109375" style="2"/>
    <col min="3081" max="3081" width="12.6640625" style="2" bestFit="1" customWidth="1"/>
    <col min="3082" max="3328" width="9.109375" style="2"/>
    <col min="3329" max="3329" width="17.88671875" style="2" customWidth="1"/>
    <col min="3330" max="3336" width="9.109375" style="2"/>
    <col min="3337" max="3337" width="12.6640625" style="2" bestFit="1" customWidth="1"/>
    <col min="3338" max="3584" width="9.109375" style="2"/>
    <col min="3585" max="3585" width="17.88671875" style="2" customWidth="1"/>
    <col min="3586" max="3592" width="9.109375" style="2"/>
    <col min="3593" max="3593" width="12.6640625" style="2" bestFit="1" customWidth="1"/>
    <col min="3594" max="3840" width="9.109375" style="2"/>
    <col min="3841" max="3841" width="17.88671875" style="2" customWidth="1"/>
    <col min="3842" max="3848" width="9.109375" style="2"/>
    <col min="3849" max="3849" width="12.6640625" style="2" bestFit="1" customWidth="1"/>
    <col min="3850" max="4096" width="9.109375" style="2"/>
    <col min="4097" max="4097" width="17.88671875" style="2" customWidth="1"/>
    <col min="4098" max="4104" width="9.109375" style="2"/>
    <col min="4105" max="4105" width="12.6640625" style="2" bestFit="1" customWidth="1"/>
    <col min="4106" max="4352" width="9.109375" style="2"/>
    <col min="4353" max="4353" width="17.88671875" style="2" customWidth="1"/>
    <col min="4354" max="4360" width="9.109375" style="2"/>
    <col min="4361" max="4361" width="12.6640625" style="2" bestFit="1" customWidth="1"/>
    <col min="4362" max="4608" width="9.109375" style="2"/>
    <col min="4609" max="4609" width="17.88671875" style="2" customWidth="1"/>
    <col min="4610" max="4616" width="9.109375" style="2"/>
    <col min="4617" max="4617" width="12.6640625" style="2" bestFit="1" customWidth="1"/>
    <col min="4618" max="4864" width="9.109375" style="2"/>
    <col min="4865" max="4865" width="17.88671875" style="2" customWidth="1"/>
    <col min="4866" max="4872" width="9.109375" style="2"/>
    <col min="4873" max="4873" width="12.6640625" style="2" bestFit="1" customWidth="1"/>
    <col min="4874" max="5120" width="9.109375" style="2"/>
    <col min="5121" max="5121" width="17.88671875" style="2" customWidth="1"/>
    <col min="5122" max="5128" width="9.109375" style="2"/>
    <col min="5129" max="5129" width="12.6640625" style="2" bestFit="1" customWidth="1"/>
    <col min="5130" max="5376" width="9.109375" style="2"/>
    <col min="5377" max="5377" width="17.88671875" style="2" customWidth="1"/>
    <col min="5378" max="5384" width="9.109375" style="2"/>
    <col min="5385" max="5385" width="12.6640625" style="2" bestFit="1" customWidth="1"/>
    <col min="5386" max="5632" width="9.109375" style="2"/>
    <col min="5633" max="5633" width="17.88671875" style="2" customWidth="1"/>
    <col min="5634" max="5640" width="9.109375" style="2"/>
    <col min="5641" max="5641" width="12.6640625" style="2" bestFit="1" customWidth="1"/>
    <col min="5642" max="5888" width="9.109375" style="2"/>
    <col min="5889" max="5889" width="17.88671875" style="2" customWidth="1"/>
    <col min="5890" max="5896" width="9.109375" style="2"/>
    <col min="5897" max="5897" width="12.6640625" style="2" bestFit="1" customWidth="1"/>
    <col min="5898" max="6144" width="9.109375" style="2"/>
    <col min="6145" max="6145" width="17.88671875" style="2" customWidth="1"/>
    <col min="6146" max="6152" width="9.109375" style="2"/>
    <col min="6153" max="6153" width="12.6640625" style="2" bestFit="1" customWidth="1"/>
    <col min="6154" max="6400" width="9.109375" style="2"/>
    <col min="6401" max="6401" width="17.88671875" style="2" customWidth="1"/>
    <col min="6402" max="6408" width="9.109375" style="2"/>
    <col min="6409" max="6409" width="12.6640625" style="2" bestFit="1" customWidth="1"/>
    <col min="6410" max="6656" width="9.109375" style="2"/>
    <col min="6657" max="6657" width="17.88671875" style="2" customWidth="1"/>
    <col min="6658" max="6664" width="9.109375" style="2"/>
    <col min="6665" max="6665" width="12.6640625" style="2" bestFit="1" customWidth="1"/>
    <col min="6666" max="6912" width="9.109375" style="2"/>
    <col min="6913" max="6913" width="17.88671875" style="2" customWidth="1"/>
    <col min="6914" max="6920" width="9.109375" style="2"/>
    <col min="6921" max="6921" width="12.6640625" style="2" bestFit="1" customWidth="1"/>
    <col min="6922" max="7168" width="9.109375" style="2"/>
    <col min="7169" max="7169" width="17.88671875" style="2" customWidth="1"/>
    <col min="7170" max="7176" width="9.109375" style="2"/>
    <col min="7177" max="7177" width="12.6640625" style="2" bestFit="1" customWidth="1"/>
    <col min="7178" max="7424" width="9.109375" style="2"/>
    <col min="7425" max="7425" width="17.88671875" style="2" customWidth="1"/>
    <col min="7426" max="7432" width="9.109375" style="2"/>
    <col min="7433" max="7433" width="12.6640625" style="2" bestFit="1" customWidth="1"/>
    <col min="7434" max="7680" width="9.109375" style="2"/>
    <col min="7681" max="7681" width="17.88671875" style="2" customWidth="1"/>
    <col min="7682" max="7688" width="9.109375" style="2"/>
    <col min="7689" max="7689" width="12.6640625" style="2" bestFit="1" customWidth="1"/>
    <col min="7690" max="7936" width="9.109375" style="2"/>
    <col min="7937" max="7937" width="17.88671875" style="2" customWidth="1"/>
    <col min="7938" max="7944" width="9.109375" style="2"/>
    <col min="7945" max="7945" width="12.6640625" style="2" bestFit="1" customWidth="1"/>
    <col min="7946" max="8192" width="9.109375" style="2"/>
    <col min="8193" max="8193" width="17.88671875" style="2" customWidth="1"/>
    <col min="8194" max="8200" width="9.109375" style="2"/>
    <col min="8201" max="8201" width="12.6640625" style="2" bestFit="1" customWidth="1"/>
    <col min="8202" max="8448" width="9.109375" style="2"/>
    <col min="8449" max="8449" width="17.88671875" style="2" customWidth="1"/>
    <col min="8450" max="8456" width="9.109375" style="2"/>
    <col min="8457" max="8457" width="12.6640625" style="2" bestFit="1" customWidth="1"/>
    <col min="8458" max="8704" width="9.109375" style="2"/>
    <col min="8705" max="8705" width="17.88671875" style="2" customWidth="1"/>
    <col min="8706" max="8712" width="9.109375" style="2"/>
    <col min="8713" max="8713" width="12.6640625" style="2" bestFit="1" customWidth="1"/>
    <col min="8714" max="8960" width="9.109375" style="2"/>
    <col min="8961" max="8961" width="17.88671875" style="2" customWidth="1"/>
    <col min="8962" max="8968" width="9.109375" style="2"/>
    <col min="8969" max="8969" width="12.6640625" style="2" bestFit="1" customWidth="1"/>
    <col min="8970" max="9216" width="9.109375" style="2"/>
    <col min="9217" max="9217" width="17.88671875" style="2" customWidth="1"/>
    <col min="9218" max="9224" width="9.109375" style="2"/>
    <col min="9225" max="9225" width="12.6640625" style="2" bestFit="1" customWidth="1"/>
    <col min="9226" max="9472" width="9.109375" style="2"/>
    <col min="9473" max="9473" width="17.88671875" style="2" customWidth="1"/>
    <col min="9474" max="9480" width="9.109375" style="2"/>
    <col min="9481" max="9481" width="12.6640625" style="2" bestFit="1" customWidth="1"/>
    <col min="9482" max="9728" width="9.109375" style="2"/>
    <col min="9729" max="9729" width="17.88671875" style="2" customWidth="1"/>
    <col min="9730" max="9736" width="9.109375" style="2"/>
    <col min="9737" max="9737" width="12.6640625" style="2" bestFit="1" customWidth="1"/>
    <col min="9738" max="9984" width="9.109375" style="2"/>
    <col min="9985" max="9985" width="17.88671875" style="2" customWidth="1"/>
    <col min="9986" max="9992" width="9.109375" style="2"/>
    <col min="9993" max="9993" width="12.6640625" style="2" bestFit="1" customWidth="1"/>
    <col min="9994" max="10240" width="9.109375" style="2"/>
    <col min="10241" max="10241" width="17.88671875" style="2" customWidth="1"/>
    <col min="10242" max="10248" width="9.109375" style="2"/>
    <col min="10249" max="10249" width="12.6640625" style="2" bestFit="1" customWidth="1"/>
    <col min="10250" max="10496" width="9.109375" style="2"/>
    <col min="10497" max="10497" width="17.88671875" style="2" customWidth="1"/>
    <col min="10498" max="10504" width="9.109375" style="2"/>
    <col min="10505" max="10505" width="12.6640625" style="2" bestFit="1" customWidth="1"/>
    <col min="10506" max="10752" width="9.109375" style="2"/>
    <col min="10753" max="10753" width="17.88671875" style="2" customWidth="1"/>
    <col min="10754" max="10760" width="9.109375" style="2"/>
    <col min="10761" max="10761" width="12.6640625" style="2" bestFit="1" customWidth="1"/>
    <col min="10762" max="11008" width="9.109375" style="2"/>
    <col min="11009" max="11009" width="17.88671875" style="2" customWidth="1"/>
    <col min="11010" max="11016" width="9.109375" style="2"/>
    <col min="11017" max="11017" width="12.6640625" style="2" bestFit="1" customWidth="1"/>
    <col min="11018" max="11264" width="9.109375" style="2"/>
    <col min="11265" max="11265" width="17.88671875" style="2" customWidth="1"/>
    <col min="11266" max="11272" width="9.109375" style="2"/>
    <col min="11273" max="11273" width="12.6640625" style="2" bestFit="1" customWidth="1"/>
    <col min="11274" max="11520" width="9.109375" style="2"/>
    <col min="11521" max="11521" width="17.88671875" style="2" customWidth="1"/>
    <col min="11522" max="11528" width="9.109375" style="2"/>
    <col min="11529" max="11529" width="12.6640625" style="2" bestFit="1" customWidth="1"/>
    <col min="11530" max="11776" width="9.109375" style="2"/>
    <col min="11777" max="11777" width="17.88671875" style="2" customWidth="1"/>
    <col min="11778" max="11784" width="9.109375" style="2"/>
    <col min="11785" max="11785" width="12.6640625" style="2" bestFit="1" customWidth="1"/>
    <col min="11786" max="12032" width="9.109375" style="2"/>
    <col min="12033" max="12033" width="17.88671875" style="2" customWidth="1"/>
    <col min="12034" max="12040" width="9.109375" style="2"/>
    <col min="12041" max="12041" width="12.6640625" style="2" bestFit="1" customWidth="1"/>
    <col min="12042" max="12288" width="9.109375" style="2"/>
    <col min="12289" max="12289" width="17.88671875" style="2" customWidth="1"/>
    <col min="12290" max="12296" width="9.109375" style="2"/>
    <col min="12297" max="12297" width="12.6640625" style="2" bestFit="1" customWidth="1"/>
    <col min="12298" max="12544" width="9.109375" style="2"/>
    <col min="12545" max="12545" width="17.88671875" style="2" customWidth="1"/>
    <col min="12546" max="12552" width="9.109375" style="2"/>
    <col min="12553" max="12553" width="12.6640625" style="2" bestFit="1" customWidth="1"/>
    <col min="12554" max="12800" width="9.109375" style="2"/>
    <col min="12801" max="12801" width="17.88671875" style="2" customWidth="1"/>
    <col min="12802" max="12808" width="9.109375" style="2"/>
    <col min="12809" max="12809" width="12.6640625" style="2" bestFit="1" customWidth="1"/>
    <col min="12810" max="13056" width="9.109375" style="2"/>
    <col min="13057" max="13057" width="17.88671875" style="2" customWidth="1"/>
    <col min="13058" max="13064" width="9.109375" style="2"/>
    <col min="13065" max="13065" width="12.6640625" style="2" bestFit="1" customWidth="1"/>
    <col min="13066" max="13312" width="9.109375" style="2"/>
    <col min="13313" max="13313" width="17.88671875" style="2" customWidth="1"/>
    <col min="13314" max="13320" width="9.109375" style="2"/>
    <col min="13321" max="13321" width="12.6640625" style="2" bestFit="1" customWidth="1"/>
    <col min="13322" max="13568" width="9.109375" style="2"/>
    <col min="13569" max="13569" width="17.88671875" style="2" customWidth="1"/>
    <col min="13570" max="13576" width="9.109375" style="2"/>
    <col min="13577" max="13577" width="12.6640625" style="2" bestFit="1" customWidth="1"/>
    <col min="13578" max="13824" width="9.109375" style="2"/>
    <col min="13825" max="13825" width="17.88671875" style="2" customWidth="1"/>
    <col min="13826" max="13832" width="9.109375" style="2"/>
    <col min="13833" max="13833" width="12.6640625" style="2" bestFit="1" customWidth="1"/>
    <col min="13834" max="14080" width="9.109375" style="2"/>
    <col min="14081" max="14081" width="17.88671875" style="2" customWidth="1"/>
    <col min="14082" max="14088" width="9.109375" style="2"/>
    <col min="14089" max="14089" width="12.6640625" style="2" bestFit="1" customWidth="1"/>
    <col min="14090" max="14336" width="9.109375" style="2"/>
    <col min="14337" max="14337" width="17.88671875" style="2" customWidth="1"/>
    <col min="14338" max="14344" width="9.109375" style="2"/>
    <col min="14345" max="14345" width="12.6640625" style="2" bestFit="1" customWidth="1"/>
    <col min="14346" max="14592" width="9.109375" style="2"/>
    <col min="14593" max="14593" width="17.88671875" style="2" customWidth="1"/>
    <col min="14594" max="14600" width="9.109375" style="2"/>
    <col min="14601" max="14601" width="12.6640625" style="2" bestFit="1" customWidth="1"/>
    <col min="14602" max="14848" width="9.109375" style="2"/>
    <col min="14849" max="14849" width="17.88671875" style="2" customWidth="1"/>
    <col min="14850" max="14856" width="9.109375" style="2"/>
    <col min="14857" max="14857" width="12.6640625" style="2" bestFit="1" customWidth="1"/>
    <col min="14858" max="15104" width="9.109375" style="2"/>
    <col min="15105" max="15105" width="17.88671875" style="2" customWidth="1"/>
    <col min="15106" max="15112" width="9.109375" style="2"/>
    <col min="15113" max="15113" width="12.6640625" style="2" bestFit="1" customWidth="1"/>
    <col min="15114" max="15360" width="9.109375" style="2"/>
    <col min="15361" max="15361" width="17.88671875" style="2" customWidth="1"/>
    <col min="15362" max="15368" width="9.109375" style="2"/>
    <col min="15369" max="15369" width="12.6640625" style="2" bestFit="1" customWidth="1"/>
    <col min="15370" max="15616" width="9.109375" style="2"/>
    <col min="15617" max="15617" width="17.88671875" style="2" customWidth="1"/>
    <col min="15618" max="15624" width="9.109375" style="2"/>
    <col min="15625" max="15625" width="12.6640625" style="2" bestFit="1" customWidth="1"/>
    <col min="15626" max="15872" width="9.109375" style="2"/>
    <col min="15873" max="15873" width="17.88671875" style="2" customWidth="1"/>
    <col min="15874" max="15880" width="9.109375" style="2"/>
    <col min="15881" max="15881" width="12.6640625" style="2" bestFit="1" customWidth="1"/>
    <col min="15882" max="16128" width="9.109375" style="2"/>
    <col min="16129" max="16129" width="17.88671875" style="2" customWidth="1"/>
    <col min="16130" max="16136" width="9.109375" style="2"/>
    <col min="16137" max="16137" width="12.6640625" style="2" bestFit="1" customWidth="1"/>
    <col min="16138" max="16384" width="9.109375" style="2"/>
  </cols>
  <sheetData>
    <row r="1" spans="1:6" ht="21" x14ac:dyDescent="0.4">
      <c r="A1" s="17" t="s">
        <v>73</v>
      </c>
    </row>
    <row r="3" spans="1:6" x14ac:dyDescent="0.3">
      <c r="A3" s="5" t="s">
        <v>58</v>
      </c>
      <c r="B3" s="5"/>
      <c r="C3" s="5"/>
      <c r="D3" s="5"/>
      <c r="E3" s="5"/>
      <c r="F3" s="5"/>
    </row>
    <row r="4" spans="1:6" x14ac:dyDescent="0.3">
      <c r="A4" s="5" t="s">
        <v>59</v>
      </c>
      <c r="B4" s="5"/>
      <c r="C4" s="5"/>
      <c r="D4" s="5"/>
      <c r="E4" s="5"/>
      <c r="F4" s="5"/>
    </row>
    <row r="5" spans="1:6" x14ac:dyDescent="0.3">
      <c r="A5" s="5"/>
      <c r="B5" s="5"/>
      <c r="C5" s="5"/>
      <c r="D5" s="5"/>
      <c r="E5" s="5"/>
      <c r="F5" s="5"/>
    </row>
    <row r="6" spans="1:6" x14ac:dyDescent="0.3">
      <c r="A6" s="5" t="s">
        <v>60</v>
      </c>
      <c r="B6" s="5" t="s">
        <v>61</v>
      </c>
      <c r="C6" s="5"/>
      <c r="D6" s="5"/>
      <c r="E6" s="5"/>
      <c r="F6" s="5"/>
    </row>
    <row r="7" spans="1:6" x14ac:dyDescent="0.3">
      <c r="A7" s="18" t="s">
        <v>62</v>
      </c>
      <c r="B7" s="18" t="s">
        <v>63</v>
      </c>
      <c r="C7" s="5"/>
      <c r="D7" s="5"/>
      <c r="E7" s="5"/>
      <c r="F7" s="5"/>
    </row>
    <row r="8" spans="1:6" x14ac:dyDescent="0.3">
      <c r="A8" s="19" t="s">
        <v>64</v>
      </c>
      <c r="B8" s="5">
        <v>30</v>
      </c>
      <c r="C8" s="5"/>
      <c r="D8" s="5"/>
      <c r="E8" s="5"/>
      <c r="F8" s="5"/>
    </row>
    <row r="9" spans="1:6" x14ac:dyDescent="0.3">
      <c r="A9" s="5" t="s">
        <v>65</v>
      </c>
      <c r="B9" s="5">
        <v>50</v>
      </c>
      <c r="C9" s="5"/>
      <c r="D9" s="5"/>
      <c r="E9" s="5"/>
      <c r="F9" s="5"/>
    </row>
    <row r="10" spans="1:6" x14ac:dyDescent="0.3">
      <c r="A10" s="5" t="s">
        <v>66</v>
      </c>
      <c r="B10" s="5">
        <v>20</v>
      </c>
      <c r="C10" s="5"/>
      <c r="D10" s="5"/>
      <c r="E10" s="5"/>
      <c r="F10" s="5"/>
    </row>
    <row r="11" spans="1:6" x14ac:dyDescent="0.3">
      <c r="A11" s="5"/>
      <c r="B11" s="5"/>
      <c r="C11" s="5"/>
      <c r="D11" s="5"/>
      <c r="E11" s="5"/>
      <c r="F11" s="5"/>
    </row>
    <row r="12" spans="1:6" x14ac:dyDescent="0.3">
      <c r="A12" s="6" t="s">
        <v>162</v>
      </c>
      <c r="B12" s="5"/>
      <c r="C12" s="5"/>
      <c r="D12" s="5"/>
      <c r="E12" s="5"/>
      <c r="F12" s="5"/>
    </row>
    <row r="13" spans="1:6" x14ac:dyDescent="0.3">
      <c r="A13" s="6" t="s">
        <v>67</v>
      </c>
      <c r="B13" s="5"/>
      <c r="C13" s="5"/>
      <c r="D13" s="5"/>
      <c r="E13" s="5"/>
      <c r="F13" s="5"/>
    </row>
    <row r="14" spans="1:6" x14ac:dyDescent="0.3">
      <c r="A14" s="6" t="s">
        <v>68</v>
      </c>
      <c r="F14" s="5"/>
    </row>
    <row r="15" spans="1:6" x14ac:dyDescent="0.3">
      <c r="A15" s="21"/>
      <c r="F15" s="5"/>
    </row>
    <row r="16" spans="1:6" x14ac:dyDescent="0.3">
      <c r="F16" s="5"/>
    </row>
    <row r="17" spans="1:9" x14ac:dyDescent="0.3">
      <c r="A17" s="20" t="s">
        <v>14</v>
      </c>
      <c r="B17" s="21"/>
      <c r="F17" s="5"/>
    </row>
    <row r="18" spans="1:9" ht="40.200000000000003" x14ac:dyDescent="0.3">
      <c r="A18" s="22" t="s">
        <v>69</v>
      </c>
      <c r="B18" s="22" t="s">
        <v>70</v>
      </c>
      <c r="C18" s="16" t="s">
        <v>44</v>
      </c>
      <c r="D18" s="23" t="s">
        <v>45</v>
      </c>
      <c r="E18" s="23" t="s">
        <v>46</v>
      </c>
      <c r="F18" s="24" t="s">
        <v>47</v>
      </c>
      <c r="G18" s="25" t="s">
        <v>48</v>
      </c>
    </row>
    <row r="19" spans="1:9" x14ac:dyDescent="0.3">
      <c r="A19" s="26" t="s">
        <v>64</v>
      </c>
      <c r="B19" s="21">
        <v>30</v>
      </c>
      <c r="C19" s="2">
        <f>20-0</f>
        <v>20</v>
      </c>
      <c r="D19" s="2">
        <f>B19/C19</f>
        <v>1.5</v>
      </c>
      <c r="E19" s="2">
        <f>D19/B$22</f>
        <v>1.4999999999999999E-2</v>
      </c>
      <c r="F19" s="21">
        <f>B19/B$22</f>
        <v>0.3</v>
      </c>
      <c r="G19" s="2">
        <f>F19</f>
        <v>0.3</v>
      </c>
      <c r="I19" s="27"/>
    </row>
    <row r="20" spans="1:9" x14ac:dyDescent="0.3">
      <c r="A20" s="21" t="s">
        <v>65</v>
      </c>
      <c r="B20" s="21">
        <v>50</v>
      </c>
      <c r="C20" s="2">
        <f>50-20</f>
        <v>30</v>
      </c>
      <c r="D20" s="2">
        <f>B20/C20</f>
        <v>1.6666666666666667</v>
      </c>
      <c r="E20" s="2">
        <f>D20/B$22</f>
        <v>1.6666666666666666E-2</v>
      </c>
      <c r="F20" s="21">
        <f>B20/B$22</f>
        <v>0.5</v>
      </c>
      <c r="G20" s="2">
        <f>G19+F20</f>
        <v>0.8</v>
      </c>
    </row>
    <row r="21" spans="1:9" x14ac:dyDescent="0.3">
      <c r="A21" s="21" t="s">
        <v>66</v>
      </c>
      <c r="B21" s="21">
        <v>20</v>
      </c>
      <c r="C21" s="2">
        <f>100-50</f>
        <v>50</v>
      </c>
      <c r="D21" s="2">
        <f>B21/C21</f>
        <v>0.4</v>
      </c>
      <c r="E21" s="2">
        <f>D21/B$22</f>
        <v>4.0000000000000001E-3</v>
      </c>
      <c r="F21" s="21">
        <f>B21/B$22</f>
        <v>0.2</v>
      </c>
      <c r="G21" s="2">
        <f>G20+F21</f>
        <v>1</v>
      </c>
    </row>
    <row r="22" spans="1:9" x14ac:dyDescent="0.3">
      <c r="B22" s="2">
        <f>SUM(B19:B21)</f>
        <v>100</v>
      </c>
      <c r="F22" s="21">
        <f>B22/B$22</f>
        <v>1</v>
      </c>
    </row>
    <row r="23" spans="1:9" x14ac:dyDescent="0.3">
      <c r="F23" s="5"/>
    </row>
    <row r="24" spans="1:9" x14ac:dyDescent="0.3">
      <c r="F24" s="5"/>
    </row>
    <row r="25" spans="1:9" x14ac:dyDescent="0.3">
      <c r="A25" s="21" t="s">
        <v>20</v>
      </c>
      <c r="F25" s="5"/>
    </row>
    <row r="26" spans="1:9" x14ac:dyDescent="0.3">
      <c r="A26" s="2" t="s">
        <v>25</v>
      </c>
      <c r="B26" s="2">
        <f>20+(0.5-G19)/(G20-G19)*C20</f>
        <v>32</v>
      </c>
      <c r="F26" s="5"/>
    </row>
    <row r="27" spans="1:9" x14ac:dyDescent="0.3">
      <c r="F27" s="5"/>
    </row>
    <row r="28" spans="1:9" x14ac:dyDescent="0.3">
      <c r="A28" s="2" t="s">
        <v>22</v>
      </c>
      <c r="F28" s="5"/>
    </row>
    <row r="29" spans="1:9" x14ac:dyDescent="0.3">
      <c r="A29" s="14" t="s">
        <v>71</v>
      </c>
      <c r="F29" s="28">
        <f>B19+B20*(35-20)/C20</f>
        <v>55</v>
      </c>
      <c r="G29" s="2" t="s">
        <v>72</v>
      </c>
    </row>
    <row r="30" spans="1:9" x14ac:dyDescent="0.3">
      <c r="F30" s="5"/>
    </row>
    <row r="31" spans="1:9" x14ac:dyDescent="0.3">
      <c r="F31" s="5"/>
    </row>
    <row r="32" spans="1:9" x14ac:dyDescent="0.3">
      <c r="F32" s="5"/>
    </row>
    <row r="33" spans="1:8" x14ac:dyDescent="0.3">
      <c r="F33" s="5"/>
    </row>
    <row r="34" spans="1:8" ht="15.6" x14ac:dyDescent="0.3">
      <c r="A34" s="29"/>
      <c r="G34" s="30"/>
      <c r="H34" s="30"/>
    </row>
    <row r="36" spans="1:8" ht="15.6" x14ac:dyDescent="0.3">
      <c r="G36" s="30"/>
      <c r="H36" s="30"/>
    </row>
    <row r="38" spans="1:8" x14ac:dyDescent="0.3">
      <c r="A38" s="21"/>
      <c r="B38" s="21"/>
      <c r="C38" s="69"/>
      <c r="D38" s="69"/>
      <c r="E38" s="69"/>
    </row>
    <row r="39" spans="1:8" x14ac:dyDescent="0.3">
      <c r="A39" s="21"/>
      <c r="B39" s="21"/>
      <c r="C39" s="21"/>
      <c r="D39" s="21"/>
      <c r="E39" s="21"/>
    </row>
    <row r="40" spans="1:8" ht="12.75" customHeight="1" x14ac:dyDescent="0.3">
      <c r="A40" s="70"/>
      <c r="B40" s="21"/>
      <c r="C40" s="21"/>
      <c r="D40" s="21"/>
      <c r="E40" s="21"/>
    </row>
    <row r="41" spans="1:8" x14ac:dyDescent="0.3">
      <c r="A41" s="70"/>
      <c r="B41" s="21"/>
      <c r="C41" s="21"/>
      <c r="D41" s="21"/>
      <c r="E41" s="21"/>
    </row>
    <row r="42" spans="1:8" x14ac:dyDescent="0.3">
      <c r="A42" s="21"/>
    </row>
    <row r="43" spans="1:8" x14ac:dyDescent="0.3">
      <c r="A43" s="21"/>
    </row>
    <row r="48" spans="1:8" x14ac:dyDescent="0.3">
      <c r="A48" s="21"/>
      <c r="B48" s="21"/>
      <c r="C48" s="69"/>
      <c r="D48" s="69"/>
      <c r="E48" s="69"/>
    </row>
    <row r="49" spans="1:5" x14ac:dyDescent="0.3">
      <c r="A49" s="21"/>
      <c r="B49" s="21"/>
      <c r="C49" s="21"/>
      <c r="D49" s="21"/>
      <c r="E49" s="21"/>
    </row>
    <row r="50" spans="1:5" ht="12.75" customHeight="1" x14ac:dyDescent="0.3">
      <c r="A50" s="70"/>
      <c r="B50" s="21"/>
      <c r="C50" s="21"/>
      <c r="D50" s="21"/>
      <c r="E50" s="21"/>
    </row>
    <row r="51" spans="1:5" x14ac:dyDescent="0.3">
      <c r="A51" s="70"/>
      <c r="B51" s="21"/>
      <c r="C51" s="21"/>
      <c r="D51" s="21"/>
      <c r="E51" s="21"/>
    </row>
    <row r="52" spans="1:5" x14ac:dyDescent="0.3">
      <c r="A52" s="21"/>
    </row>
  </sheetData>
  <mergeCells count="4">
    <mergeCell ref="C38:E38"/>
    <mergeCell ref="A40:A41"/>
    <mergeCell ref="C48:E48"/>
    <mergeCell ref="A50:A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15" workbookViewId="0">
      <selection activeCell="A42" sqref="A42"/>
    </sheetView>
  </sheetViews>
  <sheetFormatPr defaultRowHeight="14.4" x14ac:dyDescent="0.3"/>
  <cols>
    <col min="1" max="1" width="17.88671875" style="2" customWidth="1"/>
    <col min="2" max="8" width="9.109375" style="2"/>
    <col min="9" max="9" width="12.6640625" style="2" bestFit="1" customWidth="1"/>
    <col min="10" max="11" width="9.109375" style="2"/>
    <col min="12" max="13" width="9.33203125" style="2" bestFit="1" customWidth="1"/>
    <col min="14" max="256" width="9.109375" style="2"/>
    <col min="257" max="257" width="17.88671875" style="2" customWidth="1"/>
    <col min="258" max="264" width="9.109375" style="2"/>
    <col min="265" max="265" width="12.6640625" style="2" bestFit="1" customWidth="1"/>
    <col min="266" max="267" width="9.109375" style="2"/>
    <col min="268" max="269" width="9.33203125" style="2" bestFit="1" customWidth="1"/>
    <col min="270" max="512" width="9.109375" style="2"/>
    <col min="513" max="513" width="17.88671875" style="2" customWidth="1"/>
    <col min="514" max="520" width="9.109375" style="2"/>
    <col min="521" max="521" width="12.6640625" style="2" bestFit="1" customWidth="1"/>
    <col min="522" max="523" width="9.109375" style="2"/>
    <col min="524" max="525" width="9.33203125" style="2" bestFit="1" customWidth="1"/>
    <col min="526" max="768" width="9.109375" style="2"/>
    <col min="769" max="769" width="17.88671875" style="2" customWidth="1"/>
    <col min="770" max="776" width="9.109375" style="2"/>
    <col min="777" max="777" width="12.6640625" style="2" bestFit="1" customWidth="1"/>
    <col min="778" max="779" width="9.109375" style="2"/>
    <col min="780" max="781" width="9.33203125" style="2" bestFit="1" customWidth="1"/>
    <col min="782" max="1024" width="9.109375" style="2"/>
    <col min="1025" max="1025" width="17.88671875" style="2" customWidth="1"/>
    <col min="1026" max="1032" width="9.109375" style="2"/>
    <col min="1033" max="1033" width="12.6640625" style="2" bestFit="1" customWidth="1"/>
    <col min="1034" max="1035" width="9.109375" style="2"/>
    <col min="1036" max="1037" width="9.33203125" style="2" bestFit="1" customWidth="1"/>
    <col min="1038" max="1280" width="9.109375" style="2"/>
    <col min="1281" max="1281" width="17.88671875" style="2" customWidth="1"/>
    <col min="1282" max="1288" width="9.109375" style="2"/>
    <col min="1289" max="1289" width="12.6640625" style="2" bestFit="1" customWidth="1"/>
    <col min="1290" max="1291" width="9.109375" style="2"/>
    <col min="1292" max="1293" width="9.33203125" style="2" bestFit="1" customWidth="1"/>
    <col min="1294" max="1536" width="9.109375" style="2"/>
    <col min="1537" max="1537" width="17.88671875" style="2" customWidth="1"/>
    <col min="1538" max="1544" width="9.109375" style="2"/>
    <col min="1545" max="1545" width="12.6640625" style="2" bestFit="1" customWidth="1"/>
    <col min="1546" max="1547" width="9.109375" style="2"/>
    <col min="1548" max="1549" width="9.33203125" style="2" bestFit="1" customWidth="1"/>
    <col min="1550" max="1792" width="9.109375" style="2"/>
    <col min="1793" max="1793" width="17.88671875" style="2" customWidth="1"/>
    <col min="1794" max="1800" width="9.109375" style="2"/>
    <col min="1801" max="1801" width="12.6640625" style="2" bestFit="1" customWidth="1"/>
    <col min="1802" max="1803" width="9.109375" style="2"/>
    <col min="1804" max="1805" width="9.33203125" style="2" bestFit="1" customWidth="1"/>
    <col min="1806" max="2048" width="9.109375" style="2"/>
    <col min="2049" max="2049" width="17.88671875" style="2" customWidth="1"/>
    <col min="2050" max="2056" width="9.109375" style="2"/>
    <col min="2057" max="2057" width="12.6640625" style="2" bestFit="1" customWidth="1"/>
    <col min="2058" max="2059" width="9.109375" style="2"/>
    <col min="2060" max="2061" width="9.33203125" style="2" bestFit="1" customWidth="1"/>
    <col min="2062" max="2304" width="9.109375" style="2"/>
    <col min="2305" max="2305" width="17.88671875" style="2" customWidth="1"/>
    <col min="2306" max="2312" width="9.109375" style="2"/>
    <col min="2313" max="2313" width="12.6640625" style="2" bestFit="1" customWidth="1"/>
    <col min="2314" max="2315" width="9.109375" style="2"/>
    <col min="2316" max="2317" width="9.33203125" style="2" bestFit="1" customWidth="1"/>
    <col min="2318" max="2560" width="9.109375" style="2"/>
    <col min="2561" max="2561" width="17.88671875" style="2" customWidth="1"/>
    <col min="2562" max="2568" width="9.109375" style="2"/>
    <col min="2569" max="2569" width="12.6640625" style="2" bestFit="1" customWidth="1"/>
    <col min="2570" max="2571" width="9.109375" style="2"/>
    <col min="2572" max="2573" width="9.33203125" style="2" bestFit="1" customWidth="1"/>
    <col min="2574" max="2816" width="9.109375" style="2"/>
    <col min="2817" max="2817" width="17.88671875" style="2" customWidth="1"/>
    <col min="2818" max="2824" width="9.109375" style="2"/>
    <col min="2825" max="2825" width="12.6640625" style="2" bestFit="1" customWidth="1"/>
    <col min="2826" max="2827" width="9.109375" style="2"/>
    <col min="2828" max="2829" width="9.33203125" style="2" bestFit="1" customWidth="1"/>
    <col min="2830" max="3072" width="9.109375" style="2"/>
    <col min="3073" max="3073" width="17.88671875" style="2" customWidth="1"/>
    <col min="3074" max="3080" width="9.109375" style="2"/>
    <col min="3081" max="3081" width="12.6640625" style="2" bestFit="1" customWidth="1"/>
    <col min="3082" max="3083" width="9.109375" style="2"/>
    <col min="3084" max="3085" width="9.33203125" style="2" bestFit="1" customWidth="1"/>
    <col min="3086" max="3328" width="9.109375" style="2"/>
    <col min="3329" max="3329" width="17.88671875" style="2" customWidth="1"/>
    <col min="3330" max="3336" width="9.109375" style="2"/>
    <col min="3337" max="3337" width="12.6640625" style="2" bestFit="1" customWidth="1"/>
    <col min="3338" max="3339" width="9.109375" style="2"/>
    <col min="3340" max="3341" width="9.33203125" style="2" bestFit="1" customWidth="1"/>
    <col min="3342" max="3584" width="9.109375" style="2"/>
    <col min="3585" max="3585" width="17.88671875" style="2" customWidth="1"/>
    <col min="3586" max="3592" width="9.109375" style="2"/>
    <col min="3593" max="3593" width="12.6640625" style="2" bestFit="1" customWidth="1"/>
    <col min="3594" max="3595" width="9.109375" style="2"/>
    <col min="3596" max="3597" width="9.33203125" style="2" bestFit="1" customWidth="1"/>
    <col min="3598" max="3840" width="9.109375" style="2"/>
    <col min="3841" max="3841" width="17.88671875" style="2" customWidth="1"/>
    <col min="3842" max="3848" width="9.109375" style="2"/>
    <col min="3849" max="3849" width="12.6640625" style="2" bestFit="1" customWidth="1"/>
    <col min="3850" max="3851" width="9.109375" style="2"/>
    <col min="3852" max="3853" width="9.33203125" style="2" bestFit="1" customWidth="1"/>
    <col min="3854" max="4096" width="9.109375" style="2"/>
    <col min="4097" max="4097" width="17.88671875" style="2" customWidth="1"/>
    <col min="4098" max="4104" width="9.109375" style="2"/>
    <col min="4105" max="4105" width="12.6640625" style="2" bestFit="1" customWidth="1"/>
    <col min="4106" max="4107" width="9.109375" style="2"/>
    <col min="4108" max="4109" width="9.33203125" style="2" bestFit="1" customWidth="1"/>
    <col min="4110" max="4352" width="9.109375" style="2"/>
    <col min="4353" max="4353" width="17.88671875" style="2" customWidth="1"/>
    <col min="4354" max="4360" width="9.109375" style="2"/>
    <col min="4361" max="4361" width="12.6640625" style="2" bestFit="1" customWidth="1"/>
    <col min="4362" max="4363" width="9.109375" style="2"/>
    <col min="4364" max="4365" width="9.33203125" style="2" bestFit="1" customWidth="1"/>
    <col min="4366" max="4608" width="9.109375" style="2"/>
    <col min="4609" max="4609" width="17.88671875" style="2" customWidth="1"/>
    <col min="4610" max="4616" width="9.109375" style="2"/>
    <col min="4617" max="4617" width="12.6640625" style="2" bestFit="1" customWidth="1"/>
    <col min="4618" max="4619" width="9.109375" style="2"/>
    <col min="4620" max="4621" width="9.33203125" style="2" bestFit="1" customWidth="1"/>
    <col min="4622" max="4864" width="9.109375" style="2"/>
    <col min="4865" max="4865" width="17.88671875" style="2" customWidth="1"/>
    <col min="4866" max="4872" width="9.109375" style="2"/>
    <col min="4873" max="4873" width="12.6640625" style="2" bestFit="1" customWidth="1"/>
    <col min="4874" max="4875" width="9.109375" style="2"/>
    <col min="4876" max="4877" width="9.33203125" style="2" bestFit="1" customWidth="1"/>
    <col min="4878" max="5120" width="9.109375" style="2"/>
    <col min="5121" max="5121" width="17.88671875" style="2" customWidth="1"/>
    <col min="5122" max="5128" width="9.109375" style="2"/>
    <col min="5129" max="5129" width="12.6640625" style="2" bestFit="1" customWidth="1"/>
    <col min="5130" max="5131" width="9.109375" style="2"/>
    <col min="5132" max="5133" width="9.33203125" style="2" bestFit="1" customWidth="1"/>
    <col min="5134" max="5376" width="9.109375" style="2"/>
    <col min="5377" max="5377" width="17.88671875" style="2" customWidth="1"/>
    <col min="5378" max="5384" width="9.109375" style="2"/>
    <col min="5385" max="5385" width="12.6640625" style="2" bestFit="1" customWidth="1"/>
    <col min="5386" max="5387" width="9.109375" style="2"/>
    <col min="5388" max="5389" width="9.33203125" style="2" bestFit="1" customWidth="1"/>
    <col min="5390" max="5632" width="9.109375" style="2"/>
    <col min="5633" max="5633" width="17.88671875" style="2" customWidth="1"/>
    <col min="5634" max="5640" width="9.109375" style="2"/>
    <col min="5641" max="5641" width="12.6640625" style="2" bestFit="1" customWidth="1"/>
    <col min="5642" max="5643" width="9.109375" style="2"/>
    <col min="5644" max="5645" width="9.33203125" style="2" bestFit="1" customWidth="1"/>
    <col min="5646" max="5888" width="9.109375" style="2"/>
    <col min="5889" max="5889" width="17.88671875" style="2" customWidth="1"/>
    <col min="5890" max="5896" width="9.109375" style="2"/>
    <col min="5897" max="5897" width="12.6640625" style="2" bestFit="1" customWidth="1"/>
    <col min="5898" max="5899" width="9.109375" style="2"/>
    <col min="5900" max="5901" width="9.33203125" style="2" bestFit="1" customWidth="1"/>
    <col min="5902" max="6144" width="9.109375" style="2"/>
    <col min="6145" max="6145" width="17.88671875" style="2" customWidth="1"/>
    <col min="6146" max="6152" width="9.109375" style="2"/>
    <col min="6153" max="6153" width="12.6640625" style="2" bestFit="1" customWidth="1"/>
    <col min="6154" max="6155" width="9.109375" style="2"/>
    <col min="6156" max="6157" width="9.33203125" style="2" bestFit="1" customWidth="1"/>
    <col min="6158" max="6400" width="9.109375" style="2"/>
    <col min="6401" max="6401" width="17.88671875" style="2" customWidth="1"/>
    <col min="6402" max="6408" width="9.109375" style="2"/>
    <col min="6409" max="6409" width="12.6640625" style="2" bestFit="1" customWidth="1"/>
    <col min="6410" max="6411" width="9.109375" style="2"/>
    <col min="6412" max="6413" width="9.33203125" style="2" bestFit="1" customWidth="1"/>
    <col min="6414" max="6656" width="9.109375" style="2"/>
    <col min="6657" max="6657" width="17.88671875" style="2" customWidth="1"/>
    <col min="6658" max="6664" width="9.109375" style="2"/>
    <col min="6665" max="6665" width="12.6640625" style="2" bestFit="1" customWidth="1"/>
    <col min="6666" max="6667" width="9.109375" style="2"/>
    <col min="6668" max="6669" width="9.33203125" style="2" bestFit="1" customWidth="1"/>
    <col min="6670" max="6912" width="9.109375" style="2"/>
    <col min="6913" max="6913" width="17.88671875" style="2" customWidth="1"/>
    <col min="6914" max="6920" width="9.109375" style="2"/>
    <col min="6921" max="6921" width="12.6640625" style="2" bestFit="1" customWidth="1"/>
    <col min="6922" max="6923" width="9.109375" style="2"/>
    <col min="6924" max="6925" width="9.33203125" style="2" bestFit="1" customWidth="1"/>
    <col min="6926" max="7168" width="9.109375" style="2"/>
    <col min="7169" max="7169" width="17.88671875" style="2" customWidth="1"/>
    <col min="7170" max="7176" width="9.109375" style="2"/>
    <col min="7177" max="7177" width="12.6640625" style="2" bestFit="1" customWidth="1"/>
    <col min="7178" max="7179" width="9.109375" style="2"/>
    <col min="7180" max="7181" width="9.33203125" style="2" bestFit="1" customWidth="1"/>
    <col min="7182" max="7424" width="9.109375" style="2"/>
    <col min="7425" max="7425" width="17.88671875" style="2" customWidth="1"/>
    <col min="7426" max="7432" width="9.109375" style="2"/>
    <col min="7433" max="7433" width="12.6640625" style="2" bestFit="1" customWidth="1"/>
    <col min="7434" max="7435" width="9.109375" style="2"/>
    <col min="7436" max="7437" width="9.33203125" style="2" bestFit="1" customWidth="1"/>
    <col min="7438" max="7680" width="9.109375" style="2"/>
    <col min="7681" max="7681" width="17.88671875" style="2" customWidth="1"/>
    <col min="7682" max="7688" width="9.109375" style="2"/>
    <col min="7689" max="7689" width="12.6640625" style="2" bestFit="1" customWidth="1"/>
    <col min="7690" max="7691" width="9.109375" style="2"/>
    <col min="7692" max="7693" width="9.33203125" style="2" bestFit="1" customWidth="1"/>
    <col min="7694" max="7936" width="9.109375" style="2"/>
    <col min="7937" max="7937" width="17.88671875" style="2" customWidth="1"/>
    <col min="7938" max="7944" width="9.109375" style="2"/>
    <col min="7945" max="7945" width="12.6640625" style="2" bestFit="1" customWidth="1"/>
    <col min="7946" max="7947" width="9.109375" style="2"/>
    <col min="7948" max="7949" width="9.33203125" style="2" bestFit="1" customWidth="1"/>
    <col min="7950" max="8192" width="9.109375" style="2"/>
    <col min="8193" max="8193" width="17.88671875" style="2" customWidth="1"/>
    <col min="8194" max="8200" width="9.109375" style="2"/>
    <col min="8201" max="8201" width="12.6640625" style="2" bestFit="1" customWidth="1"/>
    <col min="8202" max="8203" width="9.109375" style="2"/>
    <col min="8204" max="8205" width="9.33203125" style="2" bestFit="1" customWidth="1"/>
    <col min="8206" max="8448" width="9.109375" style="2"/>
    <col min="8449" max="8449" width="17.88671875" style="2" customWidth="1"/>
    <col min="8450" max="8456" width="9.109375" style="2"/>
    <col min="8457" max="8457" width="12.6640625" style="2" bestFit="1" customWidth="1"/>
    <col min="8458" max="8459" width="9.109375" style="2"/>
    <col min="8460" max="8461" width="9.33203125" style="2" bestFit="1" customWidth="1"/>
    <col min="8462" max="8704" width="9.109375" style="2"/>
    <col min="8705" max="8705" width="17.88671875" style="2" customWidth="1"/>
    <col min="8706" max="8712" width="9.109375" style="2"/>
    <col min="8713" max="8713" width="12.6640625" style="2" bestFit="1" customWidth="1"/>
    <col min="8714" max="8715" width="9.109375" style="2"/>
    <col min="8716" max="8717" width="9.33203125" style="2" bestFit="1" customWidth="1"/>
    <col min="8718" max="8960" width="9.109375" style="2"/>
    <col min="8961" max="8961" width="17.88671875" style="2" customWidth="1"/>
    <col min="8962" max="8968" width="9.109375" style="2"/>
    <col min="8969" max="8969" width="12.6640625" style="2" bestFit="1" customWidth="1"/>
    <col min="8970" max="8971" width="9.109375" style="2"/>
    <col min="8972" max="8973" width="9.33203125" style="2" bestFit="1" customWidth="1"/>
    <col min="8974" max="9216" width="9.109375" style="2"/>
    <col min="9217" max="9217" width="17.88671875" style="2" customWidth="1"/>
    <col min="9218" max="9224" width="9.109375" style="2"/>
    <col min="9225" max="9225" width="12.6640625" style="2" bestFit="1" customWidth="1"/>
    <col min="9226" max="9227" width="9.109375" style="2"/>
    <col min="9228" max="9229" width="9.33203125" style="2" bestFit="1" customWidth="1"/>
    <col min="9230" max="9472" width="9.109375" style="2"/>
    <col min="9473" max="9473" width="17.88671875" style="2" customWidth="1"/>
    <col min="9474" max="9480" width="9.109375" style="2"/>
    <col min="9481" max="9481" width="12.6640625" style="2" bestFit="1" customWidth="1"/>
    <col min="9482" max="9483" width="9.109375" style="2"/>
    <col min="9484" max="9485" width="9.33203125" style="2" bestFit="1" customWidth="1"/>
    <col min="9486" max="9728" width="9.109375" style="2"/>
    <col min="9729" max="9729" width="17.88671875" style="2" customWidth="1"/>
    <col min="9730" max="9736" width="9.109375" style="2"/>
    <col min="9737" max="9737" width="12.6640625" style="2" bestFit="1" customWidth="1"/>
    <col min="9738" max="9739" width="9.109375" style="2"/>
    <col min="9740" max="9741" width="9.33203125" style="2" bestFit="1" customWidth="1"/>
    <col min="9742" max="9984" width="9.109375" style="2"/>
    <col min="9985" max="9985" width="17.88671875" style="2" customWidth="1"/>
    <col min="9986" max="9992" width="9.109375" style="2"/>
    <col min="9993" max="9993" width="12.6640625" style="2" bestFit="1" customWidth="1"/>
    <col min="9994" max="9995" width="9.109375" style="2"/>
    <col min="9996" max="9997" width="9.33203125" style="2" bestFit="1" customWidth="1"/>
    <col min="9998" max="10240" width="9.109375" style="2"/>
    <col min="10241" max="10241" width="17.88671875" style="2" customWidth="1"/>
    <col min="10242" max="10248" width="9.109375" style="2"/>
    <col min="10249" max="10249" width="12.6640625" style="2" bestFit="1" customWidth="1"/>
    <col min="10250" max="10251" width="9.109375" style="2"/>
    <col min="10252" max="10253" width="9.33203125" style="2" bestFit="1" customWidth="1"/>
    <col min="10254" max="10496" width="9.109375" style="2"/>
    <col min="10497" max="10497" width="17.88671875" style="2" customWidth="1"/>
    <col min="10498" max="10504" width="9.109375" style="2"/>
    <col min="10505" max="10505" width="12.6640625" style="2" bestFit="1" customWidth="1"/>
    <col min="10506" max="10507" width="9.109375" style="2"/>
    <col min="10508" max="10509" width="9.33203125" style="2" bestFit="1" customWidth="1"/>
    <col min="10510" max="10752" width="9.109375" style="2"/>
    <col min="10753" max="10753" width="17.88671875" style="2" customWidth="1"/>
    <col min="10754" max="10760" width="9.109375" style="2"/>
    <col min="10761" max="10761" width="12.6640625" style="2" bestFit="1" customWidth="1"/>
    <col min="10762" max="10763" width="9.109375" style="2"/>
    <col min="10764" max="10765" width="9.33203125" style="2" bestFit="1" customWidth="1"/>
    <col min="10766" max="11008" width="9.109375" style="2"/>
    <col min="11009" max="11009" width="17.88671875" style="2" customWidth="1"/>
    <col min="11010" max="11016" width="9.109375" style="2"/>
    <col min="11017" max="11017" width="12.6640625" style="2" bestFit="1" customWidth="1"/>
    <col min="11018" max="11019" width="9.109375" style="2"/>
    <col min="11020" max="11021" width="9.33203125" style="2" bestFit="1" customWidth="1"/>
    <col min="11022" max="11264" width="9.109375" style="2"/>
    <col min="11265" max="11265" width="17.88671875" style="2" customWidth="1"/>
    <col min="11266" max="11272" width="9.109375" style="2"/>
    <col min="11273" max="11273" width="12.6640625" style="2" bestFit="1" customWidth="1"/>
    <col min="11274" max="11275" width="9.109375" style="2"/>
    <col min="11276" max="11277" width="9.33203125" style="2" bestFit="1" customWidth="1"/>
    <col min="11278" max="11520" width="9.109375" style="2"/>
    <col min="11521" max="11521" width="17.88671875" style="2" customWidth="1"/>
    <col min="11522" max="11528" width="9.109375" style="2"/>
    <col min="11529" max="11529" width="12.6640625" style="2" bestFit="1" customWidth="1"/>
    <col min="11530" max="11531" width="9.109375" style="2"/>
    <col min="11532" max="11533" width="9.33203125" style="2" bestFit="1" customWidth="1"/>
    <col min="11534" max="11776" width="9.109375" style="2"/>
    <col min="11777" max="11777" width="17.88671875" style="2" customWidth="1"/>
    <col min="11778" max="11784" width="9.109375" style="2"/>
    <col min="11785" max="11785" width="12.6640625" style="2" bestFit="1" customWidth="1"/>
    <col min="11786" max="11787" width="9.109375" style="2"/>
    <col min="11788" max="11789" width="9.33203125" style="2" bestFit="1" customWidth="1"/>
    <col min="11790" max="12032" width="9.109375" style="2"/>
    <col min="12033" max="12033" width="17.88671875" style="2" customWidth="1"/>
    <col min="12034" max="12040" width="9.109375" style="2"/>
    <col min="12041" max="12041" width="12.6640625" style="2" bestFit="1" customWidth="1"/>
    <col min="12042" max="12043" width="9.109375" style="2"/>
    <col min="12044" max="12045" width="9.33203125" style="2" bestFit="1" customWidth="1"/>
    <col min="12046" max="12288" width="9.109375" style="2"/>
    <col min="12289" max="12289" width="17.88671875" style="2" customWidth="1"/>
    <col min="12290" max="12296" width="9.109375" style="2"/>
    <col min="12297" max="12297" width="12.6640625" style="2" bestFit="1" customWidth="1"/>
    <col min="12298" max="12299" width="9.109375" style="2"/>
    <col min="12300" max="12301" width="9.33203125" style="2" bestFit="1" customWidth="1"/>
    <col min="12302" max="12544" width="9.109375" style="2"/>
    <col min="12545" max="12545" width="17.88671875" style="2" customWidth="1"/>
    <col min="12546" max="12552" width="9.109375" style="2"/>
    <col min="12553" max="12553" width="12.6640625" style="2" bestFit="1" customWidth="1"/>
    <col min="12554" max="12555" width="9.109375" style="2"/>
    <col min="12556" max="12557" width="9.33203125" style="2" bestFit="1" customWidth="1"/>
    <col min="12558" max="12800" width="9.109375" style="2"/>
    <col min="12801" max="12801" width="17.88671875" style="2" customWidth="1"/>
    <col min="12802" max="12808" width="9.109375" style="2"/>
    <col min="12809" max="12809" width="12.6640625" style="2" bestFit="1" customWidth="1"/>
    <col min="12810" max="12811" width="9.109375" style="2"/>
    <col min="12812" max="12813" width="9.33203125" style="2" bestFit="1" customWidth="1"/>
    <col min="12814" max="13056" width="9.109375" style="2"/>
    <col min="13057" max="13057" width="17.88671875" style="2" customWidth="1"/>
    <col min="13058" max="13064" width="9.109375" style="2"/>
    <col min="13065" max="13065" width="12.6640625" style="2" bestFit="1" customWidth="1"/>
    <col min="13066" max="13067" width="9.109375" style="2"/>
    <col min="13068" max="13069" width="9.33203125" style="2" bestFit="1" customWidth="1"/>
    <col min="13070" max="13312" width="9.109375" style="2"/>
    <col min="13313" max="13313" width="17.88671875" style="2" customWidth="1"/>
    <col min="13314" max="13320" width="9.109375" style="2"/>
    <col min="13321" max="13321" width="12.6640625" style="2" bestFit="1" customWidth="1"/>
    <col min="13322" max="13323" width="9.109375" style="2"/>
    <col min="13324" max="13325" width="9.33203125" style="2" bestFit="1" customWidth="1"/>
    <col min="13326" max="13568" width="9.109375" style="2"/>
    <col min="13569" max="13569" width="17.88671875" style="2" customWidth="1"/>
    <col min="13570" max="13576" width="9.109375" style="2"/>
    <col min="13577" max="13577" width="12.6640625" style="2" bestFit="1" customWidth="1"/>
    <col min="13578" max="13579" width="9.109375" style="2"/>
    <col min="13580" max="13581" width="9.33203125" style="2" bestFit="1" customWidth="1"/>
    <col min="13582" max="13824" width="9.109375" style="2"/>
    <col min="13825" max="13825" width="17.88671875" style="2" customWidth="1"/>
    <col min="13826" max="13832" width="9.109375" style="2"/>
    <col min="13833" max="13833" width="12.6640625" style="2" bestFit="1" customWidth="1"/>
    <col min="13834" max="13835" width="9.109375" style="2"/>
    <col min="13836" max="13837" width="9.33203125" style="2" bestFit="1" customWidth="1"/>
    <col min="13838" max="14080" width="9.109375" style="2"/>
    <col min="14081" max="14081" width="17.88671875" style="2" customWidth="1"/>
    <col min="14082" max="14088" width="9.109375" style="2"/>
    <col min="14089" max="14089" width="12.6640625" style="2" bestFit="1" customWidth="1"/>
    <col min="14090" max="14091" width="9.109375" style="2"/>
    <col min="14092" max="14093" width="9.33203125" style="2" bestFit="1" customWidth="1"/>
    <col min="14094" max="14336" width="9.109375" style="2"/>
    <col min="14337" max="14337" width="17.88671875" style="2" customWidth="1"/>
    <col min="14338" max="14344" width="9.109375" style="2"/>
    <col min="14345" max="14345" width="12.6640625" style="2" bestFit="1" customWidth="1"/>
    <col min="14346" max="14347" width="9.109375" style="2"/>
    <col min="14348" max="14349" width="9.33203125" style="2" bestFit="1" customWidth="1"/>
    <col min="14350" max="14592" width="9.109375" style="2"/>
    <col min="14593" max="14593" width="17.88671875" style="2" customWidth="1"/>
    <col min="14594" max="14600" width="9.109375" style="2"/>
    <col min="14601" max="14601" width="12.6640625" style="2" bestFit="1" customWidth="1"/>
    <col min="14602" max="14603" width="9.109375" style="2"/>
    <col min="14604" max="14605" width="9.33203125" style="2" bestFit="1" customWidth="1"/>
    <col min="14606" max="14848" width="9.109375" style="2"/>
    <col min="14849" max="14849" width="17.88671875" style="2" customWidth="1"/>
    <col min="14850" max="14856" width="9.109375" style="2"/>
    <col min="14857" max="14857" width="12.6640625" style="2" bestFit="1" customWidth="1"/>
    <col min="14858" max="14859" width="9.109375" style="2"/>
    <col min="14860" max="14861" width="9.33203125" style="2" bestFit="1" customWidth="1"/>
    <col min="14862" max="15104" width="9.109375" style="2"/>
    <col min="15105" max="15105" width="17.88671875" style="2" customWidth="1"/>
    <col min="15106" max="15112" width="9.109375" style="2"/>
    <col min="15113" max="15113" width="12.6640625" style="2" bestFit="1" customWidth="1"/>
    <col min="15114" max="15115" width="9.109375" style="2"/>
    <col min="15116" max="15117" width="9.33203125" style="2" bestFit="1" customWidth="1"/>
    <col min="15118" max="15360" width="9.109375" style="2"/>
    <col min="15361" max="15361" width="17.88671875" style="2" customWidth="1"/>
    <col min="15362" max="15368" width="9.109375" style="2"/>
    <col min="15369" max="15369" width="12.6640625" style="2" bestFit="1" customWidth="1"/>
    <col min="15370" max="15371" width="9.109375" style="2"/>
    <col min="15372" max="15373" width="9.33203125" style="2" bestFit="1" customWidth="1"/>
    <col min="15374" max="15616" width="9.109375" style="2"/>
    <col min="15617" max="15617" width="17.88671875" style="2" customWidth="1"/>
    <col min="15618" max="15624" width="9.109375" style="2"/>
    <col min="15625" max="15625" width="12.6640625" style="2" bestFit="1" customWidth="1"/>
    <col min="15626" max="15627" width="9.109375" style="2"/>
    <col min="15628" max="15629" width="9.33203125" style="2" bestFit="1" customWidth="1"/>
    <col min="15630" max="15872" width="9.109375" style="2"/>
    <col min="15873" max="15873" width="17.88671875" style="2" customWidth="1"/>
    <col min="15874" max="15880" width="9.109375" style="2"/>
    <col min="15881" max="15881" width="12.6640625" style="2" bestFit="1" customWidth="1"/>
    <col min="15882" max="15883" width="9.109375" style="2"/>
    <col min="15884" max="15885" width="9.33203125" style="2" bestFit="1" customWidth="1"/>
    <col min="15886" max="16128" width="9.109375" style="2"/>
    <col min="16129" max="16129" width="17.88671875" style="2" customWidth="1"/>
    <col min="16130" max="16136" width="9.109375" style="2"/>
    <col min="16137" max="16137" width="12.6640625" style="2" bestFit="1" customWidth="1"/>
    <col min="16138" max="16139" width="9.109375" style="2"/>
    <col min="16140" max="16141" width="9.33203125" style="2" bestFit="1" customWidth="1"/>
    <col min="16142" max="16384" width="9.109375" style="2"/>
  </cols>
  <sheetData>
    <row r="1" spans="1:6" ht="21" x14ac:dyDescent="0.4">
      <c r="A1" s="17" t="s">
        <v>87</v>
      </c>
    </row>
    <row r="3" spans="1:6" x14ac:dyDescent="0.3">
      <c r="A3" s="5" t="s">
        <v>74</v>
      </c>
      <c r="B3" s="5"/>
      <c r="C3" s="5"/>
      <c r="D3" s="5"/>
      <c r="E3" s="5"/>
      <c r="F3" s="5"/>
    </row>
    <row r="4" spans="1:6" x14ac:dyDescent="0.3">
      <c r="A4" s="5" t="s">
        <v>75</v>
      </c>
      <c r="B4" s="5"/>
      <c r="C4" s="5"/>
      <c r="D4" s="5"/>
      <c r="E4" s="5"/>
      <c r="F4" s="5"/>
    </row>
    <row r="5" spans="1:6" x14ac:dyDescent="0.3">
      <c r="A5" s="5" t="s">
        <v>76</v>
      </c>
      <c r="B5" s="5"/>
      <c r="C5" s="5"/>
      <c r="D5" s="5"/>
      <c r="E5" s="5"/>
      <c r="F5" s="5"/>
    </row>
    <row r="6" spans="1:6" ht="19.2" x14ac:dyDescent="0.35">
      <c r="A6" s="5" t="s">
        <v>77</v>
      </c>
      <c r="B6" s="5"/>
      <c r="C6" s="5"/>
      <c r="D6" s="5"/>
      <c r="E6" s="5"/>
      <c r="F6" s="5"/>
    </row>
    <row r="7" spans="1:6" x14ac:dyDescent="0.3">
      <c r="A7" s="5" t="s">
        <v>78</v>
      </c>
      <c r="B7" s="5"/>
      <c r="C7" s="5"/>
      <c r="D7" s="5"/>
      <c r="E7" s="5"/>
      <c r="F7" s="5"/>
    </row>
    <row r="8" spans="1:6" x14ac:dyDescent="0.3">
      <c r="A8" s="5" t="s">
        <v>79</v>
      </c>
      <c r="B8" s="5"/>
      <c r="C8" s="5"/>
      <c r="D8" s="5"/>
      <c r="E8" s="5"/>
      <c r="F8" s="5"/>
    </row>
    <row r="9" spans="1:6" x14ac:dyDescent="0.3">
      <c r="A9" s="5"/>
      <c r="B9" s="5"/>
      <c r="C9" s="5"/>
      <c r="D9" s="5"/>
      <c r="E9" s="5"/>
      <c r="F9" s="5"/>
    </row>
    <row r="10" spans="1:6" x14ac:dyDescent="0.3">
      <c r="A10" s="18" t="s">
        <v>80</v>
      </c>
      <c r="B10" s="18" t="s">
        <v>36</v>
      </c>
      <c r="C10" s="5"/>
      <c r="D10" s="5"/>
      <c r="E10" s="5"/>
      <c r="F10" s="5"/>
    </row>
    <row r="11" spans="1:6" x14ac:dyDescent="0.3">
      <c r="A11" s="19" t="s">
        <v>81</v>
      </c>
      <c r="B11" s="5">
        <v>6</v>
      </c>
      <c r="C11" s="5"/>
      <c r="D11" s="5"/>
      <c r="E11" s="5"/>
      <c r="F11" s="5"/>
    </row>
    <row r="12" spans="1:6" x14ac:dyDescent="0.3">
      <c r="A12" s="5" t="s">
        <v>82</v>
      </c>
      <c r="B12" s="5">
        <v>30</v>
      </c>
      <c r="C12" s="5"/>
      <c r="D12" s="5"/>
      <c r="E12" s="5"/>
      <c r="F12" s="5"/>
    </row>
    <row r="13" spans="1:6" x14ac:dyDescent="0.3">
      <c r="A13" s="5" t="s">
        <v>83</v>
      </c>
      <c r="B13" s="5">
        <v>40</v>
      </c>
      <c r="C13" s="5"/>
      <c r="D13" s="5"/>
      <c r="E13" s="5"/>
      <c r="F13" s="5"/>
    </row>
    <row r="14" spans="1:6" x14ac:dyDescent="0.3">
      <c r="A14" s="5" t="s">
        <v>84</v>
      </c>
      <c r="B14" s="5">
        <v>20</v>
      </c>
      <c r="C14" s="5"/>
      <c r="D14" s="5"/>
      <c r="E14" s="5"/>
      <c r="F14" s="5"/>
    </row>
    <row r="15" spans="1:6" x14ac:dyDescent="0.3">
      <c r="A15" s="5" t="s">
        <v>85</v>
      </c>
      <c r="B15" s="5">
        <v>4</v>
      </c>
      <c r="C15" s="5"/>
      <c r="D15" s="5"/>
      <c r="E15" s="5"/>
      <c r="F15" s="5"/>
    </row>
    <row r="16" spans="1:6" x14ac:dyDescent="0.3">
      <c r="A16" s="5"/>
      <c r="B16" s="5"/>
      <c r="C16" s="5"/>
      <c r="D16" s="5"/>
      <c r="E16" s="5"/>
      <c r="F16" s="5"/>
    </row>
    <row r="17" spans="1:13" x14ac:dyDescent="0.3">
      <c r="F17" s="5"/>
    </row>
    <row r="18" spans="1:13" x14ac:dyDescent="0.3">
      <c r="A18" s="20" t="s">
        <v>14</v>
      </c>
      <c r="B18" s="21"/>
      <c r="F18" s="5"/>
    </row>
    <row r="19" spans="1:13" ht="40.200000000000003" x14ac:dyDescent="0.3">
      <c r="A19" s="22" t="s">
        <v>42</v>
      </c>
      <c r="B19" s="22" t="s">
        <v>43</v>
      </c>
      <c r="C19" s="16" t="s">
        <v>44</v>
      </c>
      <c r="D19" s="23" t="s">
        <v>45</v>
      </c>
      <c r="E19" s="23" t="s">
        <v>46</v>
      </c>
      <c r="F19" s="24" t="s">
        <v>47</v>
      </c>
      <c r="G19" s="25" t="s">
        <v>48</v>
      </c>
      <c r="H19" s="25" t="s">
        <v>49</v>
      </c>
      <c r="I19" s="25" t="s">
        <v>50</v>
      </c>
      <c r="J19" s="25" t="s">
        <v>51</v>
      </c>
      <c r="K19" s="25" t="s">
        <v>52</v>
      </c>
      <c r="L19" s="25" t="s">
        <v>53</v>
      </c>
    </row>
    <row r="20" spans="1:13" x14ac:dyDescent="0.3">
      <c r="A20" s="26" t="str">
        <f>A11</f>
        <v xml:space="preserve">(0-200] </v>
      </c>
      <c r="B20" s="21">
        <f>B11</f>
        <v>6</v>
      </c>
      <c r="C20" s="2">
        <v>200</v>
      </c>
      <c r="D20" s="2">
        <f>B20/C20</f>
        <v>0.03</v>
      </c>
      <c r="E20" s="2">
        <f>D20/B$25</f>
        <v>2.9999999999999997E-4</v>
      </c>
      <c r="F20" s="21">
        <f>B20/B$25</f>
        <v>0.06</v>
      </c>
      <c r="G20" s="2">
        <f>F20</f>
        <v>0.06</v>
      </c>
      <c r="H20" s="2">
        <v>100</v>
      </c>
      <c r="I20" s="27">
        <f>H20*B20</f>
        <v>600</v>
      </c>
      <c r="J20" s="2">
        <f>H20-B$37</f>
        <v>-291</v>
      </c>
      <c r="K20" s="2">
        <f>J20^2</f>
        <v>84681</v>
      </c>
      <c r="L20" s="2">
        <f>K20*B20</f>
        <v>508086</v>
      </c>
      <c r="M20" s="2">
        <f>H20^2*B20</f>
        <v>60000</v>
      </c>
    </row>
    <row r="21" spans="1:13" x14ac:dyDescent="0.3">
      <c r="A21" s="26" t="str">
        <f t="shared" ref="A21:B24" si="0">A12</f>
        <v xml:space="preserve">(200-300] </v>
      </c>
      <c r="B21" s="21">
        <f t="shared" si="0"/>
        <v>30</v>
      </c>
      <c r="C21" s="2">
        <v>100</v>
      </c>
      <c r="D21" s="2">
        <f>B21/C21</f>
        <v>0.3</v>
      </c>
      <c r="E21" s="2">
        <f>D21/B$25</f>
        <v>3.0000000000000001E-3</v>
      </c>
      <c r="F21" s="21">
        <f>B21/B$25</f>
        <v>0.3</v>
      </c>
      <c r="G21" s="2">
        <f>G20+F21</f>
        <v>0.36</v>
      </c>
      <c r="H21" s="2">
        <v>250</v>
      </c>
      <c r="I21" s="27">
        <f>H21*B21</f>
        <v>7500</v>
      </c>
      <c r="J21" s="2">
        <f>H21-B$37</f>
        <v>-141</v>
      </c>
      <c r="K21" s="2">
        <f>J21^2</f>
        <v>19881</v>
      </c>
      <c r="L21" s="2">
        <f>K21*B21</f>
        <v>596430</v>
      </c>
      <c r="M21" s="2">
        <f>H21^2*B21</f>
        <v>1875000</v>
      </c>
    </row>
    <row r="22" spans="1:13" x14ac:dyDescent="0.3">
      <c r="A22" s="26" t="str">
        <f t="shared" si="0"/>
        <v xml:space="preserve">(300-500] </v>
      </c>
      <c r="B22" s="21">
        <f t="shared" si="0"/>
        <v>40</v>
      </c>
      <c r="C22" s="2">
        <v>200</v>
      </c>
      <c r="D22" s="2">
        <f>B22/C22</f>
        <v>0.2</v>
      </c>
      <c r="E22" s="2">
        <f>D22/B$25</f>
        <v>2E-3</v>
      </c>
      <c r="F22" s="21">
        <f>B22/B$25</f>
        <v>0.4</v>
      </c>
      <c r="G22" s="2">
        <f>G21+F22</f>
        <v>0.76</v>
      </c>
      <c r="H22" s="2">
        <v>400</v>
      </c>
      <c r="I22" s="27">
        <f>H22*B22</f>
        <v>16000</v>
      </c>
      <c r="J22" s="2">
        <f>H22-B$37</f>
        <v>9</v>
      </c>
      <c r="K22" s="2">
        <f>J22^2</f>
        <v>81</v>
      </c>
      <c r="L22" s="2">
        <f>K22*B22</f>
        <v>3240</v>
      </c>
      <c r="M22" s="2">
        <f>H22^2*B22</f>
        <v>6400000</v>
      </c>
    </row>
    <row r="23" spans="1:13" x14ac:dyDescent="0.3">
      <c r="A23" s="26" t="str">
        <f t="shared" si="0"/>
        <v xml:space="preserve">(500-700] </v>
      </c>
      <c r="B23" s="21">
        <f t="shared" si="0"/>
        <v>20</v>
      </c>
      <c r="C23" s="14">
        <v>200</v>
      </c>
      <c r="D23" s="2">
        <f>B23/C23</f>
        <v>0.1</v>
      </c>
      <c r="E23" s="2">
        <f>D23/B$25</f>
        <v>1E-3</v>
      </c>
      <c r="F23" s="21">
        <f>B23/B$25</f>
        <v>0.2</v>
      </c>
      <c r="G23" s="2">
        <f>G22+F23</f>
        <v>0.96</v>
      </c>
      <c r="H23" s="2">
        <v>600</v>
      </c>
      <c r="I23" s="27">
        <f>H23*B23</f>
        <v>12000</v>
      </c>
      <c r="J23" s="2">
        <f>H23-B$37</f>
        <v>209</v>
      </c>
      <c r="K23" s="2">
        <f>J23^2</f>
        <v>43681</v>
      </c>
      <c r="L23" s="2">
        <f>K23*B23</f>
        <v>873620</v>
      </c>
      <c r="M23" s="2">
        <f>H23^2*B23</f>
        <v>7200000</v>
      </c>
    </row>
    <row r="24" spans="1:13" x14ac:dyDescent="0.3">
      <c r="A24" s="26" t="str">
        <f t="shared" si="0"/>
        <v xml:space="preserve">(700-800] </v>
      </c>
      <c r="B24" s="21">
        <f t="shared" si="0"/>
        <v>4</v>
      </c>
      <c r="C24" s="14">
        <v>100</v>
      </c>
      <c r="D24" s="2">
        <f>B24/C24</f>
        <v>0.04</v>
      </c>
      <c r="E24" s="2">
        <f>D24/B$25</f>
        <v>4.0000000000000002E-4</v>
      </c>
      <c r="F24" s="21">
        <f>B24/B$25</f>
        <v>0.04</v>
      </c>
      <c r="G24" s="2">
        <f>G23+F24</f>
        <v>1</v>
      </c>
      <c r="H24" s="2">
        <v>750</v>
      </c>
      <c r="I24" s="27">
        <f>H24*B24</f>
        <v>3000</v>
      </c>
      <c r="J24" s="2">
        <f>H24-B$37</f>
        <v>359</v>
      </c>
      <c r="K24" s="2">
        <f>J24^2</f>
        <v>128881</v>
      </c>
      <c r="L24" s="2">
        <f>K24*B24</f>
        <v>515524</v>
      </c>
      <c r="M24" s="2">
        <f>H24^2*B24</f>
        <v>2250000</v>
      </c>
    </row>
    <row r="25" spans="1:13" x14ac:dyDescent="0.3">
      <c r="B25" s="2">
        <f>SUM(B20:B24)</f>
        <v>100</v>
      </c>
      <c r="F25" s="21">
        <f>SUM(F20:F24)</f>
        <v>1</v>
      </c>
      <c r="I25" s="27">
        <f>SUM(I20:I24)</f>
        <v>39100</v>
      </c>
      <c r="J25" s="14"/>
      <c r="L25" s="14">
        <f>SUM(L20:L24)</f>
        <v>2496900</v>
      </c>
      <c r="M25" s="14">
        <f>SUM(M20:M24)</f>
        <v>17785000</v>
      </c>
    </row>
    <row r="26" spans="1:13" x14ac:dyDescent="0.3">
      <c r="F26" s="5"/>
    </row>
    <row r="27" spans="1:13" x14ac:dyDescent="0.3">
      <c r="A27" s="2" t="s">
        <v>20</v>
      </c>
      <c r="F27" s="5"/>
    </row>
    <row r="28" spans="1:13" x14ac:dyDescent="0.3">
      <c r="A28" s="2" t="s">
        <v>86</v>
      </c>
      <c r="F28" s="5"/>
    </row>
    <row r="29" spans="1:13" x14ac:dyDescent="0.3">
      <c r="A29" s="2">
        <f>B23/C23*(650-500)</f>
        <v>15</v>
      </c>
      <c r="B29" s="2" t="s">
        <v>72</v>
      </c>
      <c r="F29" s="5"/>
    </row>
    <row r="30" spans="1:13" x14ac:dyDescent="0.3">
      <c r="A30" s="21"/>
      <c r="F30" s="5"/>
    </row>
    <row r="31" spans="1:13" x14ac:dyDescent="0.3">
      <c r="A31" s="21"/>
      <c r="F31" s="5"/>
    </row>
    <row r="32" spans="1:13" x14ac:dyDescent="0.3">
      <c r="A32" s="2" t="s">
        <v>22</v>
      </c>
      <c r="F32" s="5"/>
    </row>
    <row r="33" spans="1:8" x14ac:dyDescent="0.3">
      <c r="A33" s="2" t="s">
        <v>25</v>
      </c>
      <c r="B33" s="2">
        <f>300+(0.5-G21)/(G22-G21)*C22</f>
        <v>370</v>
      </c>
      <c r="F33" s="5"/>
    </row>
    <row r="34" spans="1:8" x14ac:dyDescent="0.3">
      <c r="F34" s="5"/>
    </row>
    <row r="35" spans="1:8" x14ac:dyDescent="0.3">
      <c r="F35" s="5"/>
    </row>
    <row r="36" spans="1:8" x14ac:dyDescent="0.3">
      <c r="A36" s="21" t="s">
        <v>26</v>
      </c>
      <c r="F36" s="28"/>
    </row>
    <row r="37" spans="1:8" x14ac:dyDescent="0.3">
      <c r="A37" s="20" t="s">
        <v>54</v>
      </c>
      <c r="B37" s="2">
        <f>I25/B25</f>
        <v>391</v>
      </c>
      <c r="F37" s="5"/>
    </row>
    <row r="38" spans="1:8" x14ac:dyDescent="0.3">
      <c r="A38" s="20" t="s">
        <v>55</v>
      </c>
      <c r="B38" s="2">
        <f>SQRT(B39)</f>
        <v>158.01582199260935</v>
      </c>
      <c r="F38" s="5"/>
    </row>
    <row r="39" spans="1:8" x14ac:dyDescent="0.3">
      <c r="A39" s="20" t="s">
        <v>56</v>
      </c>
      <c r="B39" s="2">
        <f>L25/B25</f>
        <v>24969</v>
      </c>
      <c r="F39" s="5"/>
    </row>
    <row r="40" spans="1:8" x14ac:dyDescent="0.3">
      <c r="F40" s="5"/>
    </row>
    <row r="41" spans="1:8" ht="15.6" x14ac:dyDescent="0.3">
      <c r="A41" s="29"/>
      <c r="G41" s="30"/>
      <c r="H41" s="30"/>
    </row>
    <row r="43" spans="1:8" ht="15.6" x14ac:dyDescent="0.3">
      <c r="G43" s="30"/>
      <c r="H43" s="30"/>
    </row>
    <row r="45" spans="1:8" x14ac:dyDescent="0.3">
      <c r="A45" s="21"/>
      <c r="B45" s="21"/>
      <c r="C45" s="69"/>
      <c r="D45" s="69"/>
      <c r="E45" s="69"/>
    </row>
    <row r="46" spans="1:8" x14ac:dyDescent="0.3">
      <c r="A46" s="21"/>
      <c r="B46" s="21"/>
      <c r="C46" s="21"/>
      <c r="D46" s="21"/>
      <c r="E46" s="21"/>
    </row>
    <row r="47" spans="1:8" ht="12.75" customHeight="1" x14ac:dyDescent="0.3">
      <c r="A47" s="70"/>
      <c r="B47" s="21"/>
      <c r="C47" s="21"/>
      <c r="D47" s="21"/>
      <c r="E47" s="21"/>
    </row>
    <row r="48" spans="1:8" x14ac:dyDescent="0.3">
      <c r="A48" s="70"/>
      <c r="B48" s="21"/>
      <c r="C48" s="21"/>
      <c r="D48" s="21"/>
      <c r="E48" s="21"/>
    </row>
    <row r="49" spans="1:5" x14ac:dyDescent="0.3">
      <c r="A49" s="21"/>
    </row>
    <row r="50" spans="1:5" x14ac:dyDescent="0.3">
      <c r="A50" s="21"/>
    </row>
    <row r="55" spans="1:5" x14ac:dyDescent="0.3">
      <c r="A55" s="21"/>
      <c r="B55" s="21"/>
      <c r="C55" s="69"/>
      <c r="D55" s="69"/>
      <c r="E55" s="69"/>
    </row>
    <row r="56" spans="1:5" x14ac:dyDescent="0.3">
      <c r="A56" s="21"/>
      <c r="B56" s="21"/>
      <c r="C56" s="21"/>
      <c r="D56" s="21"/>
      <c r="E56" s="21"/>
    </row>
    <row r="57" spans="1:5" ht="12.75" customHeight="1" x14ac:dyDescent="0.3">
      <c r="A57" s="70"/>
      <c r="B57" s="21"/>
      <c r="C57" s="21"/>
      <c r="D57" s="21"/>
      <c r="E57" s="21"/>
    </row>
    <row r="58" spans="1:5" x14ac:dyDescent="0.3">
      <c r="A58" s="70"/>
      <c r="B58" s="21"/>
      <c r="C58" s="21"/>
      <c r="D58" s="21"/>
      <c r="E58" s="21"/>
    </row>
    <row r="59" spans="1:5" x14ac:dyDescent="0.3">
      <c r="A59" s="21"/>
    </row>
  </sheetData>
  <mergeCells count="4">
    <mergeCell ref="C45:E45"/>
    <mergeCell ref="A47:A48"/>
    <mergeCell ref="C55:E55"/>
    <mergeCell ref="A57:A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8"/>
  <sheetViews>
    <sheetView topLeftCell="A58" workbookViewId="0">
      <selection activeCell="A71" sqref="A71"/>
    </sheetView>
  </sheetViews>
  <sheetFormatPr defaultRowHeight="14.4" x14ac:dyDescent="0.3"/>
  <cols>
    <col min="1" max="1" width="12.6640625" customWidth="1"/>
    <col min="2" max="2" width="22.6640625" customWidth="1"/>
    <col min="3" max="3" width="16.88671875" customWidth="1"/>
    <col min="4" max="4" width="15" customWidth="1"/>
    <col min="14" max="37" width="9.109375" style="2"/>
    <col min="257" max="257" width="12.6640625" customWidth="1"/>
    <col min="258" max="258" width="22.6640625" customWidth="1"/>
    <col min="259" max="259" width="16.88671875" customWidth="1"/>
    <col min="260" max="260" width="15" customWidth="1"/>
    <col min="513" max="513" width="12.6640625" customWidth="1"/>
    <col min="514" max="514" width="22.6640625" customWidth="1"/>
    <col min="515" max="515" width="16.88671875" customWidth="1"/>
    <col min="516" max="516" width="15" customWidth="1"/>
    <col min="769" max="769" width="12.6640625" customWidth="1"/>
    <col min="770" max="770" width="22.6640625" customWidth="1"/>
    <col min="771" max="771" width="16.88671875" customWidth="1"/>
    <col min="772" max="772" width="15" customWidth="1"/>
    <col min="1025" max="1025" width="12.6640625" customWidth="1"/>
    <col min="1026" max="1026" width="22.6640625" customWidth="1"/>
    <col min="1027" max="1027" width="16.88671875" customWidth="1"/>
    <col min="1028" max="1028" width="15" customWidth="1"/>
    <col min="1281" max="1281" width="12.6640625" customWidth="1"/>
    <col min="1282" max="1282" width="22.6640625" customWidth="1"/>
    <col min="1283" max="1283" width="16.88671875" customWidth="1"/>
    <col min="1284" max="1284" width="15" customWidth="1"/>
    <col min="1537" max="1537" width="12.6640625" customWidth="1"/>
    <col min="1538" max="1538" width="22.6640625" customWidth="1"/>
    <col min="1539" max="1539" width="16.88671875" customWidth="1"/>
    <col min="1540" max="1540" width="15" customWidth="1"/>
    <col min="1793" max="1793" width="12.6640625" customWidth="1"/>
    <col min="1794" max="1794" width="22.6640625" customWidth="1"/>
    <col min="1795" max="1795" width="16.88671875" customWidth="1"/>
    <col min="1796" max="1796" width="15" customWidth="1"/>
    <col min="2049" max="2049" width="12.6640625" customWidth="1"/>
    <col min="2050" max="2050" width="22.6640625" customWidth="1"/>
    <col min="2051" max="2051" width="16.88671875" customWidth="1"/>
    <col min="2052" max="2052" width="15" customWidth="1"/>
    <col min="2305" max="2305" width="12.6640625" customWidth="1"/>
    <col min="2306" max="2306" width="22.6640625" customWidth="1"/>
    <col min="2307" max="2307" width="16.88671875" customWidth="1"/>
    <col min="2308" max="2308" width="15" customWidth="1"/>
    <col min="2561" max="2561" width="12.6640625" customWidth="1"/>
    <col min="2562" max="2562" width="22.6640625" customWidth="1"/>
    <col min="2563" max="2563" width="16.88671875" customWidth="1"/>
    <col min="2564" max="2564" width="15" customWidth="1"/>
    <col min="2817" max="2817" width="12.6640625" customWidth="1"/>
    <col min="2818" max="2818" width="22.6640625" customWidth="1"/>
    <col min="2819" max="2819" width="16.88671875" customWidth="1"/>
    <col min="2820" max="2820" width="15" customWidth="1"/>
    <col min="3073" max="3073" width="12.6640625" customWidth="1"/>
    <col min="3074" max="3074" width="22.6640625" customWidth="1"/>
    <col min="3075" max="3075" width="16.88671875" customWidth="1"/>
    <col min="3076" max="3076" width="15" customWidth="1"/>
    <col min="3329" max="3329" width="12.6640625" customWidth="1"/>
    <col min="3330" max="3330" width="22.6640625" customWidth="1"/>
    <col min="3331" max="3331" width="16.88671875" customWidth="1"/>
    <col min="3332" max="3332" width="15" customWidth="1"/>
    <col min="3585" max="3585" width="12.6640625" customWidth="1"/>
    <col min="3586" max="3586" width="22.6640625" customWidth="1"/>
    <col min="3587" max="3587" width="16.88671875" customWidth="1"/>
    <col min="3588" max="3588" width="15" customWidth="1"/>
    <col min="3841" max="3841" width="12.6640625" customWidth="1"/>
    <col min="3842" max="3842" width="22.6640625" customWidth="1"/>
    <col min="3843" max="3843" width="16.88671875" customWidth="1"/>
    <col min="3844" max="3844" width="15" customWidth="1"/>
    <col min="4097" max="4097" width="12.6640625" customWidth="1"/>
    <col min="4098" max="4098" width="22.6640625" customWidth="1"/>
    <col min="4099" max="4099" width="16.88671875" customWidth="1"/>
    <col min="4100" max="4100" width="15" customWidth="1"/>
    <col min="4353" max="4353" width="12.6640625" customWidth="1"/>
    <col min="4354" max="4354" width="22.6640625" customWidth="1"/>
    <col min="4355" max="4355" width="16.88671875" customWidth="1"/>
    <col min="4356" max="4356" width="15" customWidth="1"/>
    <col min="4609" max="4609" width="12.6640625" customWidth="1"/>
    <col min="4610" max="4610" width="22.6640625" customWidth="1"/>
    <col min="4611" max="4611" width="16.88671875" customWidth="1"/>
    <col min="4612" max="4612" width="15" customWidth="1"/>
    <col min="4865" max="4865" width="12.6640625" customWidth="1"/>
    <col min="4866" max="4866" width="22.6640625" customWidth="1"/>
    <col min="4867" max="4867" width="16.88671875" customWidth="1"/>
    <col min="4868" max="4868" width="15" customWidth="1"/>
    <col min="5121" max="5121" width="12.6640625" customWidth="1"/>
    <col min="5122" max="5122" width="22.6640625" customWidth="1"/>
    <col min="5123" max="5123" width="16.88671875" customWidth="1"/>
    <col min="5124" max="5124" width="15" customWidth="1"/>
    <col min="5377" max="5377" width="12.6640625" customWidth="1"/>
    <col min="5378" max="5378" width="22.6640625" customWidth="1"/>
    <col min="5379" max="5379" width="16.88671875" customWidth="1"/>
    <col min="5380" max="5380" width="15" customWidth="1"/>
    <col min="5633" max="5633" width="12.6640625" customWidth="1"/>
    <col min="5634" max="5634" width="22.6640625" customWidth="1"/>
    <col min="5635" max="5635" width="16.88671875" customWidth="1"/>
    <col min="5636" max="5636" width="15" customWidth="1"/>
    <col min="5889" max="5889" width="12.6640625" customWidth="1"/>
    <col min="5890" max="5890" width="22.6640625" customWidth="1"/>
    <col min="5891" max="5891" width="16.88671875" customWidth="1"/>
    <col min="5892" max="5892" width="15" customWidth="1"/>
    <col min="6145" max="6145" width="12.6640625" customWidth="1"/>
    <col min="6146" max="6146" width="22.6640625" customWidth="1"/>
    <col min="6147" max="6147" width="16.88671875" customWidth="1"/>
    <col min="6148" max="6148" width="15" customWidth="1"/>
    <col min="6401" max="6401" width="12.6640625" customWidth="1"/>
    <col min="6402" max="6402" width="22.6640625" customWidth="1"/>
    <col min="6403" max="6403" width="16.88671875" customWidth="1"/>
    <col min="6404" max="6404" width="15" customWidth="1"/>
    <col min="6657" max="6657" width="12.6640625" customWidth="1"/>
    <col min="6658" max="6658" width="22.6640625" customWidth="1"/>
    <col min="6659" max="6659" width="16.88671875" customWidth="1"/>
    <col min="6660" max="6660" width="15" customWidth="1"/>
    <col min="6913" max="6913" width="12.6640625" customWidth="1"/>
    <col min="6914" max="6914" width="22.6640625" customWidth="1"/>
    <col min="6915" max="6915" width="16.88671875" customWidth="1"/>
    <col min="6916" max="6916" width="15" customWidth="1"/>
    <col min="7169" max="7169" width="12.6640625" customWidth="1"/>
    <col min="7170" max="7170" width="22.6640625" customWidth="1"/>
    <col min="7171" max="7171" width="16.88671875" customWidth="1"/>
    <col min="7172" max="7172" width="15" customWidth="1"/>
    <col min="7425" max="7425" width="12.6640625" customWidth="1"/>
    <col min="7426" max="7426" width="22.6640625" customWidth="1"/>
    <col min="7427" max="7427" width="16.88671875" customWidth="1"/>
    <col min="7428" max="7428" width="15" customWidth="1"/>
    <col min="7681" max="7681" width="12.6640625" customWidth="1"/>
    <col min="7682" max="7682" width="22.6640625" customWidth="1"/>
    <col min="7683" max="7683" width="16.88671875" customWidth="1"/>
    <col min="7684" max="7684" width="15" customWidth="1"/>
    <col min="7937" max="7937" width="12.6640625" customWidth="1"/>
    <col min="7938" max="7938" width="22.6640625" customWidth="1"/>
    <col min="7939" max="7939" width="16.88671875" customWidth="1"/>
    <col min="7940" max="7940" width="15" customWidth="1"/>
    <col min="8193" max="8193" width="12.6640625" customWidth="1"/>
    <col min="8194" max="8194" width="22.6640625" customWidth="1"/>
    <col min="8195" max="8195" width="16.88671875" customWidth="1"/>
    <col min="8196" max="8196" width="15" customWidth="1"/>
    <col min="8449" max="8449" width="12.6640625" customWidth="1"/>
    <col min="8450" max="8450" width="22.6640625" customWidth="1"/>
    <col min="8451" max="8451" width="16.88671875" customWidth="1"/>
    <col min="8452" max="8452" width="15" customWidth="1"/>
    <col min="8705" max="8705" width="12.6640625" customWidth="1"/>
    <col min="8706" max="8706" width="22.6640625" customWidth="1"/>
    <col min="8707" max="8707" width="16.88671875" customWidth="1"/>
    <col min="8708" max="8708" width="15" customWidth="1"/>
    <col min="8961" max="8961" width="12.6640625" customWidth="1"/>
    <col min="8962" max="8962" width="22.6640625" customWidth="1"/>
    <col min="8963" max="8963" width="16.88671875" customWidth="1"/>
    <col min="8964" max="8964" width="15" customWidth="1"/>
    <col min="9217" max="9217" width="12.6640625" customWidth="1"/>
    <col min="9218" max="9218" width="22.6640625" customWidth="1"/>
    <col min="9219" max="9219" width="16.88671875" customWidth="1"/>
    <col min="9220" max="9220" width="15" customWidth="1"/>
    <col min="9473" max="9473" width="12.6640625" customWidth="1"/>
    <col min="9474" max="9474" width="22.6640625" customWidth="1"/>
    <col min="9475" max="9475" width="16.88671875" customWidth="1"/>
    <col min="9476" max="9476" width="15" customWidth="1"/>
    <col min="9729" max="9729" width="12.6640625" customWidth="1"/>
    <col min="9730" max="9730" width="22.6640625" customWidth="1"/>
    <col min="9731" max="9731" width="16.88671875" customWidth="1"/>
    <col min="9732" max="9732" width="15" customWidth="1"/>
    <col min="9985" max="9985" width="12.6640625" customWidth="1"/>
    <col min="9986" max="9986" width="22.6640625" customWidth="1"/>
    <col min="9987" max="9987" width="16.88671875" customWidth="1"/>
    <col min="9988" max="9988" width="15" customWidth="1"/>
    <col min="10241" max="10241" width="12.6640625" customWidth="1"/>
    <col min="10242" max="10242" width="22.6640625" customWidth="1"/>
    <col min="10243" max="10243" width="16.88671875" customWidth="1"/>
    <col min="10244" max="10244" width="15" customWidth="1"/>
    <col min="10497" max="10497" width="12.6640625" customWidth="1"/>
    <col min="10498" max="10498" width="22.6640625" customWidth="1"/>
    <col min="10499" max="10499" width="16.88671875" customWidth="1"/>
    <col min="10500" max="10500" width="15" customWidth="1"/>
    <col min="10753" max="10753" width="12.6640625" customWidth="1"/>
    <col min="10754" max="10754" width="22.6640625" customWidth="1"/>
    <col min="10755" max="10755" width="16.88671875" customWidth="1"/>
    <col min="10756" max="10756" width="15" customWidth="1"/>
    <col min="11009" max="11009" width="12.6640625" customWidth="1"/>
    <col min="11010" max="11010" width="22.6640625" customWidth="1"/>
    <col min="11011" max="11011" width="16.88671875" customWidth="1"/>
    <col min="11012" max="11012" width="15" customWidth="1"/>
    <col min="11265" max="11265" width="12.6640625" customWidth="1"/>
    <col min="11266" max="11266" width="22.6640625" customWidth="1"/>
    <col min="11267" max="11267" width="16.88671875" customWidth="1"/>
    <col min="11268" max="11268" width="15" customWidth="1"/>
    <col min="11521" max="11521" width="12.6640625" customWidth="1"/>
    <col min="11522" max="11522" width="22.6640625" customWidth="1"/>
    <col min="11523" max="11523" width="16.88671875" customWidth="1"/>
    <col min="11524" max="11524" width="15" customWidth="1"/>
    <col min="11777" max="11777" width="12.6640625" customWidth="1"/>
    <col min="11778" max="11778" width="22.6640625" customWidth="1"/>
    <col min="11779" max="11779" width="16.88671875" customWidth="1"/>
    <col min="11780" max="11780" width="15" customWidth="1"/>
    <col min="12033" max="12033" width="12.6640625" customWidth="1"/>
    <col min="12034" max="12034" width="22.6640625" customWidth="1"/>
    <col min="12035" max="12035" width="16.88671875" customWidth="1"/>
    <col min="12036" max="12036" width="15" customWidth="1"/>
    <col min="12289" max="12289" width="12.6640625" customWidth="1"/>
    <col min="12290" max="12290" width="22.6640625" customWidth="1"/>
    <col min="12291" max="12291" width="16.88671875" customWidth="1"/>
    <col min="12292" max="12292" width="15" customWidth="1"/>
    <col min="12545" max="12545" width="12.6640625" customWidth="1"/>
    <col min="12546" max="12546" width="22.6640625" customWidth="1"/>
    <col min="12547" max="12547" width="16.88671875" customWidth="1"/>
    <col min="12548" max="12548" width="15" customWidth="1"/>
    <col min="12801" max="12801" width="12.6640625" customWidth="1"/>
    <col min="12802" max="12802" width="22.6640625" customWidth="1"/>
    <col min="12803" max="12803" width="16.88671875" customWidth="1"/>
    <col min="12804" max="12804" width="15" customWidth="1"/>
    <col min="13057" max="13057" width="12.6640625" customWidth="1"/>
    <col min="13058" max="13058" width="22.6640625" customWidth="1"/>
    <col min="13059" max="13059" width="16.88671875" customWidth="1"/>
    <col min="13060" max="13060" width="15" customWidth="1"/>
    <col min="13313" max="13313" width="12.6640625" customWidth="1"/>
    <col min="13314" max="13314" width="22.6640625" customWidth="1"/>
    <col min="13315" max="13315" width="16.88671875" customWidth="1"/>
    <col min="13316" max="13316" width="15" customWidth="1"/>
    <col min="13569" max="13569" width="12.6640625" customWidth="1"/>
    <col min="13570" max="13570" width="22.6640625" customWidth="1"/>
    <col min="13571" max="13571" width="16.88671875" customWidth="1"/>
    <col min="13572" max="13572" width="15" customWidth="1"/>
    <col min="13825" max="13825" width="12.6640625" customWidth="1"/>
    <col min="13826" max="13826" width="22.6640625" customWidth="1"/>
    <col min="13827" max="13827" width="16.88671875" customWidth="1"/>
    <col min="13828" max="13828" width="15" customWidth="1"/>
    <col min="14081" max="14081" width="12.6640625" customWidth="1"/>
    <col min="14082" max="14082" width="22.6640625" customWidth="1"/>
    <col min="14083" max="14083" width="16.88671875" customWidth="1"/>
    <col min="14084" max="14084" width="15" customWidth="1"/>
    <col min="14337" max="14337" width="12.6640625" customWidth="1"/>
    <col min="14338" max="14338" width="22.6640625" customWidth="1"/>
    <col min="14339" max="14339" width="16.88671875" customWidth="1"/>
    <col min="14340" max="14340" width="15" customWidth="1"/>
    <col min="14593" max="14593" width="12.6640625" customWidth="1"/>
    <col min="14594" max="14594" width="22.6640625" customWidth="1"/>
    <col min="14595" max="14595" width="16.88671875" customWidth="1"/>
    <col min="14596" max="14596" width="15" customWidth="1"/>
    <col min="14849" max="14849" width="12.6640625" customWidth="1"/>
    <col min="14850" max="14850" width="22.6640625" customWidth="1"/>
    <col min="14851" max="14851" width="16.88671875" customWidth="1"/>
    <col min="14852" max="14852" width="15" customWidth="1"/>
    <col min="15105" max="15105" width="12.6640625" customWidth="1"/>
    <col min="15106" max="15106" width="22.6640625" customWidth="1"/>
    <col min="15107" max="15107" width="16.88671875" customWidth="1"/>
    <col min="15108" max="15108" width="15" customWidth="1"/>
    <col min="15361" max="15361" width="12.6640625" customWidth="1"/>
    <col min="15362" max="15362" width="22.6640625" customWidth="1"/>
    <col min="15363" max="15363" width="16.88671875" customWidth="1"/>
    <col min="15364" max="15364" width="15" customWidth="1"/>
    <col min="15617" max="15617" width="12.6640625" customWidth="1"/>
    <col min="15618" max="15618" width="22.6640625" customWidth="1"/>
    <col min="15619" max="15619" width="16.88671875" customWidth="1"/>
    <col min="15620" max="15620" width="15" customWidth="1"/>
    <col min="15873" max="15873" width="12.6640625" customWidth="1"/>
    <col min="15874" max="15874" width="22.6640625" customWidth="1"/>
    <col min="15875" max="15875" width="16.88671875" customWidth="1"/>
    <col min="15876" max="15876" width="15" customWidth="1"/>
    <col min="16129" max="16129" width="12.6640625" customWidth="1"/>
    <col min="16130" max="16130" width="22.6640625" customWidth="1"/>
    <col min="16131" max="16131" width="16.88671875" customWidth="1"/>
    <col min="16132" max="16132" width="15" customWidth="1"/>
  </cols>
  <sheetData>
    <row r="1" spans="1:16" ht="21" x14ac:dyDescent="0.4">
      <c r="A1" s="17" t="s">
        <v>122</v>
      </c>
    </row>
    <row r="3" spans="1:16" x14ac:dyDescent="0.3">
      <c r="A3" s="1" t="s">
        <v>88</v>
      </c>
      <c r="B3" s="1"/>
    </row>
    <row r="4" spans="1:16" x14ac:dyDescent="0.3">
      <c r="A4" s="1" t="s">
        <v>89</v>
      </c>
      <c r="B4" s="1"/>
    </row>
    <row r="5" spans="1:16" x14ac:dyDescent="0.3">
      <c r="A5" s="1" t="s">
        <v>90</v>
      </c>
      <c r="B5" s="1"/>
      <c r="O5" s="31"/>
      <c r="P5" s="31"/>
    </row>
    <row r="7" spans="1:16" ht="27" x14ac:dyDescent="0.3">
      <c r="A7" s="32" t="s">
        <v>91</v>
      </c>
      <c r="B7" s="32" t="s">
        <v>92</v>
      </c>
      <c r="C7" s="32" t="s">
        <v>93</v>
      </c>
      <c r="D7" s="32" t="s">
        <v>94</v>
      </c>
      <c r="E7" s="32"/>
    </row>
    <row r="8" spans="1:16" x14ac:dyDescent="0.3">
      <c r="A8" s="1">
        <v>1</v>
      </c>
      <c r="B8" s="1" t="s">
        <v>95</v>
      </c>
      <c r="C8" s="1">
        <v>4.25</v>
      </c>
      <c r="D8" s="1">
        <v>2</v>
      </c>
      <c r="E8" s="1"/>
    </row>
    <row r="9" spans="1:16" x14ac:dyDescent="0.3">
      <c r="A9" s="1">
        <v>2</v>
      </c>
      <c r="B9" s="1" t="s">
        <v>96</v>
      </c>
      <c r="C9" s="1">
        <v>1.78</v>
      </c>
      <c r="D9" s="1">
        <v>1</v>
      </c>
      <c r="E9" s="1"/>
    </row>
    <row r="10" spans="1:16" x14ac:dyDescent="0.3">
      <c r="A10" s="1">
        <v>3</v>
      </c>
      <c r="B10" s="1" t="s">
        <v>95</v>
      </c>
      <c r="C10" s="1">
        <v>10.5</v>
      </c>
      <c r="D10" s="1">
        <v>3</v>
      </c>
      <c r="E10" s="1"/>
    </row>
    <row r="11" spans="1:16" x14ac:dyDescent="0.3">
      <c r="A11" s="1">
        <v>4</v>
      </c>
      <c r="B11" s="1" t="s">
        <v>97</v>
      </c>
      <c r="C11" s="1">
        <v>6.11</v>
      </c>
      <c r="D11" s="1">
        <v>3</v>
      </c>
      <c r="E11" s="1"/>
    </row>
    <row r="12" spans="1:16" x14ac:dyDescent="0.3">
      <c r="A12" s="1">
        <v>5</v>
      </c>
      <c r="B12" s="1" t="s">
        <v>97</v>
      </c>
      <c r="C12" s="33">
        <v>3.56</v>
      </c>
      <c r="D12" s="1">
        <v>2</v>
      </c>
      <c r="E12" s="1"/>
    </row>
    <row r="13" spans="1:16" x14ac:dyDescent="0.3">
      <c r="A13" s="1">
        <v>6</v>
      </c>
      <c r="B13" s="1" t="s">
        <v>96</v>
      </c>
      <c r="C13" s="1">
        <v>8.3000000000000007</v>
      </c>
      <c r="D13" s="1">
        <v>4</v>
      </c>
      <c r="E13" s="1"/>
    </row>
    <row r="14" spans="1:16" x14ac:dyDescent="0.3">
      <c r="A14" s="1">
        <v>7</v>
      </c>
      <c r="B14" s="1" t="s">
        <v>97</v>
      </c>
      <c r="C14" s="1">
        <v>1.52</v>
      </c>
      <c r="D14" s="1">
        <v>1</v>
      </c>
      <c r="E14" s="1"/>
    </row>
    <row r="15" spans="1:16" x14ac:dyDescent="0.3">
      <c r="A15" s="1">
        <v>8</v>
      </c>
      <c r="B15" s="1" t="s">
        <v>95</v>
      </c>
      <c r="C15" s="1">
        <v>2.2999999999999998</v>
      </c>
      <c r="D15" s="1">
        <v>0</v>
      </c>
      <c r="E15" s="1"/>
    </row>
    <row r="16" spans="1:16" x14ac:dyDescent="0.3">
      <c r="A16" s="1">
        <v>9</v>
      </c>
      <c r="B16" s="1" t="s">
        <v>96</v>
      </c>
      <c r="C16" s="1">
        <v>1.5</v>
      </c>
      <c r="D16" s="1">
        <v>1</v>
      </c>
      <c r="E16" s="1"/>
    </row>
    <row r="17" spans="1:7" x14ac:dyDescent="0.3">
      <c r="A17" s="1">
        <v>10</v>
      </c>
      <c r="B17" s="1" t="s">
        <v>95</v>
      </c>
      <c r="C17" s="1">
        <v>4.3</v>
      </c>
      <c r="D17" s="1">
        <v>2</v>
      </c>
      <c r="E17" s="1"/>
    </row>
    <row r="18" spans="1:7" x14ac:dyDescent="0.3">
      <c r="A18" s="1">
        <v>11</v>
      </c>
      <c r="B18" s="1" t="s">
        <v>97</v>
      </c>
      <c r="C18" s="1">
        <v>1.65</v>
      </c>
      <c r="D18" s="1">
        <v>0</v>
      </c>
      <c r="E18" s="1"/>
    </row>
    <row r="19" spans="1:7" x14ac:dyDescent="0.3">
      <c r="A19" s="1">
        <v>12</v>
      </c>
      <c r="B19" s="1" t="s">
        <v>97</v>
      </c>
      <c r="C19" s="1">
        <v>3.33</v>
      </c>
      <c r="D19" s="1">
        <v>2</v>
      </c>
      <c r="E19" s="1"/>
    </row>
    <row r="20" spans="1:7" x14ac:dyDescent="0.3">
      <c r="A20" s="1">
        <v>13</v>
      </c>
      <c r="B20" s="1" t="s">
        <v>96</v>
      </c>
      <c r="C20" s="1">
        <v>1.4</v>
      </c>
      <c r="D20" s="1">
        <v>1</v>
      </c>
      <c r="E20" s="1"/>
    </row>
    <row r="21" spans="1:7" x14ac:dyDescent="0.3">
      <c r="A21" s="1">
        <v>14</v>
      </c>
      <c r="B21" s="1" t="s">
        <v>97</v>
      </c>
      <c r="C21" s="1">
        <v>6.04</v>
      </c>
      <c r="D21" s="1">
        <v>4</v>
      </c>
      <c r="E21" s="1"/>
    </row>
    <row r="22" spans="1:7" x14ac:dyDescent="0.3">
      <c r="A22" s="1">
        <v>15</v>
      </c>
      <c r="B22" s="1" t="s">
        <v>95</v>
      </c>
      <c r="C22" s="1">
        <v>7.89</v>
      </c>
      <c r="D22" s="1">
        <v>3</v>
      </c>
      <c r="E22" s="1"/>
    </row>
    <row r="23" spans="1:7" x14ac:dyDescent="0.3">
      <c r="A23" s="1"/>
      <c r="B23" s="1"/>
      <c r="C23" s="1"/>
      <c r="D23" s="1"/>
      <c r="E23" s="1"/>
    </row>
    <row r="24" spans="1:7" x14ac:dyDescent="0.3">
      <c r="A24" s="1"/>
      <c r="B24" s="1"/>
      <c r="C24" s="1"/>
      <c r="D24" s="1"/>
      <c r="E24" s="1"/>
    </row>
    <row r="25" spans="1:7" x14ac:dyDescent="0.3">
      <c r="A25" s="1" t="s">
        <v>98</v>
      </c>
      <c r="B25" s="1"/>
      <c r="C25" s="1"/>
      <c r="D25" s="1"/>
      <c r="E25" s="1"/>
    </row>
    <row r="26" spans="1:7" x14ac:dyDescent="0.3">
      <c r="A26" s="1" t="s">
        <v>99</v>
      </c>
      <c r="B26" s="1"/>
      <c r="C26" s="1"/>
      <c r="D26" s="1"/>
      <c r="E26" s="1"/>
    </row>
    <row r="27" spans="1:7" x14ac:dyDescent="0.3">
      <c r="A27" s="1" t="s">
        <v>100</v>
      </c>
      <c r="B27" s="1"/>
      <c r="C27" s="1"/>
      <c r="D27" s="1"/>
      <c r="E27" s="1"/>
    </row>
    <row r="28" spans="1:7" x14ac:dyDescent="0.3">
      <c r="A28" s="1" t="s">
        <v>101</v>
      </c>
      <c r="B28" s="1"/>
      <c r="C28" s="1"/>
      <c r="D28" s="1"/>
      <c r="E28" s="1"/>
    </row>
    <row r="31" spans="1:7" x14ac:dyDescent="0.3">
      <c r="A31" s="11" t="s">
        <v>14</v>
      </c>
    </row>
    <row r="32" spans="1:7" x14ac:dyDescent="0.3">
      <c r="A32" t="s">
        <v>92</v>
      </c>
      <c r="D32" t="s">
        <v>102</v>
      </c>
      <c r="G32" t="s">
        <v>94</v>
      </c>
    </row>
    <row r="33" spans="1:8" ht="15.6" x14ac:dyDescent="0.35">
      <c r="A33" s="34" t="s">
        <v>103</v>
      </c>
      <c r="B33" s="34" t="s">
        <v>104</v>
      </c>
      <c r="D33" s="34" t="s">
        <v>105</v>
      </c>
      <c r="E33" s="34" t="s">
        <v>104</v>
      </c>
      <c r="G33" s="34" t="s">
        <v>103</v>
      </c>
      <c r="H33" s="34" t="s">
        <v>104</v>
      </c>
    </row>
    <row r="34" spans="1:8" x14ac:dyDescent="0.3">
      <c r="A34" s="14" t="s">
        <v>95</v>
      </c>
      <c r="B34">
        <v>5</v>
      </c>
      <c r="D34" s="35" t="s">
        <v>106</v>
      </c>
      <c r="E34">
        <v>8</v>
      </c>
      <c r="G34">
        <v>0</v>
      </c>
      <c r="H34">
        <v>2</v>
      </c>
    </row>
    <row r="35" spans="1:8" x14ac:dyDescent="0.3">
      <c r="A35" s="14" t="s">
        <v>96</v>
      </c>
      <c r="B35">
        <v>4</v>
      </c>
      <c r="D35" s="35" t="s">
        <v>107</v>
      </c>
      <c r="E35">
        <v>2</v>
      </c>
      <c r="G35">
        <v>1</v>
      </c>
      <c r="H35">
        <v>4</v>
      </c>
    </row>
    <row r="36" spans="1:8" x14ac:dyDescent="0.3">
      <c r="A36" s="36" t="s">
        <v>97</v>
      </c>
      <c r="B36" s="34">
        <v>6</v>
      </c>
      <c r="D36" s="35" t="s">
        <v>108</v>
      </c>
      <c r="E36">
        <v>3</v>
      </c>
      <c r="G36">
        <v>2</v>
      </c>
      <c r="H36">
        <v>4</v>
      </c>
    </row>
    <row r="37" spans="1:8" x14ac:dyDescent="0.3">
      <c r="A37" s="14" t="s">
        <v>109</v>
      </c>
      <c r="B37">
        <f>SUM(B34:B36)</f>
        <v>15</v>
      </c>
      <c r="D37" s="34" t="s">
        <v>110</v>
      </c>
      <c r="E37" s="34">
        <v>2</v>
      </c>
      <c r="G37">
        <v>3</v>
      </c>
      <c r="H37">
        <v>3</v>
      </c>
    </row>
    <row r="38" spans="1:8" x14ac:dyDescent="0.3">
      <c r="D38" t="s">
        <v>109</v>
      </c>
      <c r="E38">
        <f>SUM(E34:E37)</f>
        <v>15</v>
      </c>
      <c r="G38" s="34">
        <v>4</v>
      </c>
      <c r="H38" s="34">
        <v>2</v>
      </c>
    </row>
    <row r="39" spans="1:8" x14ac:dyDescent="0.3">
      <c r="G39" t="s">
        <v>109</v>
      </c>
      <c r="H39">
        <f>SUM(H34:H38)</f>
        <v>15</v>
      </c>
    </row>
    <row r="40" spans="1:8" x14ac:dyDescent="0.3">
      <c r="A40" t="s">
        <v>20</v>
      </c>
    </row>
    <row r="62" spans="1:1" x14ac:dyDescent="0.3">
      <c r="A62" t="s">
        <v>111</v>
      </c>
    </row>
    <row r="64" spans="1:1" x14ac:dyDescent="0.3">
      <c r="A64" t="s">
        <v>102</v>
      </c>
    </row>
    <row r="65" spans="1:4" ht="15.6" x14ac:dyDescent="0.35">
      <c r="A65" s="34" t="s">
        <v>105</v>
      </c>
      <c r="B65" s="34" t="s">
        <v>104</v>
      </c>
      <c r="C65" s="34" t="s">
        <v>17</v>
      </c>
      <c r="D65" s="34" t="s">
        <v>112</v>
      </c>
    </row>
    <row r="66" spans="1:4" x14ac:dyDescent="0.3">
      <c r="A66" s="35" t="s">
        <v>106</v>
      </c>
      <c r="B66">
        <v>8</v>
      </c>
      <c r="C66">
        <f>4.005-1.345</f>
        <v>2.66</v>
      </c>
      <c r="D66" s="37">
        <f>B66/C66</f>
        <v>3.007518796992481</v>
      </c>
    </row>
    <row r="67" spans="1:4" x14ac:dyDescent="0.3">
      <c r="A67" s="35" t="s">
        <v>107</v>
      </c>
      <c r="B67">
        <v>2</v>
      </c>
      <c r="C67">
        <v>2</v>
      </c>
      <c r="D67" s="37">
        <f>B67/C67</f>
        <v>1</v>
      </c>
    </row>
    <row r="68" spans="1:4" x14ac:dyDescent="0.3">
      <c r="A68" s="35" t="s">
        <v>108</v>
      </c>
      <c r="B68">
        <v>3</v>
      </c>
      <c r="C68">
        <v>2</v>
      </c>
      <c r="D68" s="37">
        <f>B68/C68</f>
        <v>1.5</v>
      </c>
    </row>
    <row r="69" spans="1:4" x14ac:dyDescent="0.3">
      <c r="A69" s="34" t="s">
        <v>110</v>
      </c>
      <c r="B69" s="34">
        <v>2</v>
      </c>
      <c r="C69" s="34">
        <v>2.5</v>
      </c>
      <c r="D69" s="38">
        <f>B69/C69</f>
        <v>0.8</v>
      </c>
    </row>
    <row r="70" spans="1:4" x14ac:dyDescent="0.3">
      <c r="A70" t="s">
        <v>109</v>
      </c>
      <c r="B70">
        <f>SUM(B66:B69)</f>
        <v>15</v>
      </c>
    </row>
    <row r="73" spans="1:4" x14ac:dyDescent="0.3">
      <c r="A73" t="s">
        <v>22</v>
      </c>
    </row>
    <row r="74" spans="1:4" x14ac:dyDescent="0.3">
      <c r="A74" t="s">
        <v>113</v>
      </c>
    </row>
    <row r="76" spans="1:4" x14ac:dyDescent="0.3">
      <c r="A76" s="37">
        <v>1.4</v>
      </c>
    </row>
    <row r="77" spans="1:4" x14ac:dyDescent="0.3">
      <c r="A77" s="37">
        <v>1.5</v>
      </c>
    </row>
    <row r="78" spans="1:4" x14ac:dyDescent="0.3">
      <c r="A78" s="37">
        <v>1.52</v>
      </c>
    </row>
    <row r="79" spans="1:4" x14ac:dyDescent="0.3">
      <c r="A79" s="37">
        <v>1.65</v>
      </c>
    </row>
    <row r="80" spans="1:4" x14ac:dyDescent="0.3">
      <c r="A80" s="37">
        <v>1.78</v>
      </c>
    </row>
    <row r="81" spans="1:4" x14ac:dyDescent="0.3">
      <c r="A81" s="37">
        <v>2.2999999999999998</v>
      </c>
    </row>
    <row r="82" spans="1:4" x14ac:dyDescent="0.3">
      <c r="A82" s="37">
        <v>3.33</v>
      </c>
    </row>
    <row r="83" spans="1:4" x14ac:dyDescent="0.3">
      <c r="A83" s="33">
        <v>3.56</v>
      </c>
    </row>
    <row r="84" spans="1:4" x14ac:dyDescent="0.3">
      <c r="A84" s="37">
        <v>4.25</v>
      </c>
    </row>
    <row r="85" spans="1:4" x14ac:dyDescent="0.3">
      <c r="A85" s="37">
        <v>4.3</v>
      </c>
    </row>
    <row r="86" spans="1:4" x14ac:dyDescent="0.3">
      <c r="A86" s="37">
        <v>6.04</v>
      </c>
    </row>
    <row r="87" spans="1:4" x14ac:dyDescent="0.3">
      <c r="A87" s="37">
        <v>6.11</v>
      </c>
    </row>
    <row r="88" spans="1:4" x14ac:dyDescent="0.3">
      <c r="A88" s="37">
        <v>7.89</v>
      </c>
    </row>
    <row r="89" spans="1:4" x14ac:dyDescent="0.3">
      <c r="A89" s="37">
        <v>8.3000000000000007</v>
      </c>
    </row>
    <row r="90" spans="1:4" x14ac:dyDescent="0.3">
      <c r="A90" s="37">
        <v>10.5</v>
      </c>
    </row>
    <row r="92" spans="1:4" x14ac:dyDescent="0.3">
      <c r="A92" t="s">
        <v>114</v>
      </c>
    </row>
    <row r="94" spans="1:4" x14ac:dyDescent="0.3">
      <c r="A94" t="s">
        <v>102</v>
      </c>
    </row>
    <row r="95" spans="1:4" ht="15.6" x14ac:dyDescent="0.35">
      <c r="A95" s="34" t="s">
        <v>105</v>
      </c>
      <c r="B95" s="34" t="s">
        <v>104</v>
      </c>
      <c r="C95" s="34" t="s">
        <v>115</v>
      </c>
      <c r="D95" s="34" t="s">
        <v>116</v>
      </c>
    </row>
    <row r="96" spans="1:4" x14ac:dyDescent="0.3">
      <c r="A96" s="35" t="s">
        <v>106</v>
      </c>
      <c r="B96">
        <v>8</v>
      </c>
      <c r="C96" s="37">
        <f>B96/15</f>
        <v>0.53333333333333333</v>
      </c>
      <c r="D96" s="37">
        <f>C96</f>
        <v>0.53333333333333333</v>
      </c>
    </row>
    <row r="97" spans="1:4" x14ac:dyDescent="0.3">
      <c r="A97" s="35" t="s">
        <v>107</v>
      </c>
      <c r="B97">
        <v>2</v>
      </c>
      <c r="C97" s="37">
        <f>B97/15</f>
        <v>0.13333333333333333</v>
      </c>
      <c r="D97" s="37">
        <f>D96+C97</f>
        <v>0.66666666666666663</v>
      </c>
    </row>
    <row r="98" spans="1:4" x14ac:dyDescent="0.3">
      <c r="A98" s="35" t="s">
        <v>108</v>
      </c>
      <c r="B98">
        <v>3</v>
      </c>
      <c r="C98" s="37">
        <f>B98/15</f>
        <v>0.2</v>
      </c>
      <c r="D98" s="37">
        <f>D97+C98</f>
        <v>0.8666666666666667</v>
      </c>
    </row>
    <row r="99" spans="1:4" x14ac:dyDescent="0.3">
      <c r="A99" s="34" t="s">
        <v>110</v>
      </c>
      <c r="B99" s="34">
        <v>2</v>
      </c>
      <c r="C99" s="38">
        <f>B99/15</f>
        <v>0.13333333333333333</v>
      </c>
      <c r="D99" s="38">
        <f>D98+C99</f>
        <v>1</v>
      </c>
    </row>
    <row r="100" spans="1:4" x14ac:dyDescent="0.3">
      <c r="A100" t="s">
        <v>109</v>
      </c>
      <c r="B100">
        <f>SUM(B96:B99)</f>
        <v>15</v>
      </c>
      <c r="C100" s="37">
        <f>SUM(C96:C99)</f>
        <v>1</v>
      </c>
    </row>
    <row r="102" spans="1:4" x14ac:dyDescent="0.3">
      <c r="A102" t="s">
        <v>117</v>
      </c>
    </row>
    <row r="103" spans="1:4" x14ac:dyDescent="0.3">
      <c r="A103" t="s">
        <v>118</v>
      </c>
    </row>
    <row r="105" spans="1:4" x14ac:dyDescent="0.3">
      <c r="A105" t="s">
        <v>119</v>
      </c>
      <c r="B105" s="37">
        <f>1.345+0.5/0.53*(4.005-1.345)</f>
        <v>3.8544339622641504</v>
      </c>
    </row>
    <row r="107" spans="1:4" x14ac:dyDescent="0.3">
      <c r="A107" t="s">
        <v>120</v>
      </c>
    </row>
    <row r="108" spans="1:4" x14ac:dyDescent="0.3">
      <c r="A108" t="s">
        <v>121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A5" workbookViewId="0">
      <selection activeCell="A34" sqref="A34"/>
    </sheetView>
  </sheetViews>
  <sheetFormatPr defaultRowHeight="14.4" x14ac:dyDescent="0.3"/>
  <cols>
    <col min="1" max="1" width="14" style="2" customWidth="1"/>
    <col min="2" max="2" width="5" style="2" customWidth="1"/>
    <col min="3" max="3" width="2.33203125" style="2" customWidth="1"/>
    <col min="4" max="4" width="6.5546875" style="2" customWidth="1"/>
    <col min="5" max="5" width="5" style="2" customWidth="1"/>
    <col min="6" max="6" width="2" style="2" customWidth="1"/>
    <col min="7" max="7" width="7" style="2" customWidth="1"/>
    <col min="8" max="8" width="4.88671875" style="2" customWidth="1"/>
    <col min="9" max="9" width="2.33203125" style="2" customWidth="1"/>
    <col min="10" max="10" width="5.88671875" style="2" customWidth="1"/>
    <col min="11" max="11" width="5.33203125" style="2" customWidth="1"/>
    <col min="12" max="12" width="2.33203125" style="2" customWidth="1"/>
    <col min="13" max="13" width="5.5546875" style="2" customWidth="1"/>
    <col min="14" max="14" width="5.109375" style="2" customWidth="1"/>
    <col min="15" max="15" width="2" style="2" customWidth="1"/>
    <col min="16" max="16" width="5.44140625" style="2" customWidth="1"/>
    <col min="17" max="17" width="4.88671875" style="2" customWidth="1"/>
    <col min="18" max="18" width="1.88671875" style="2" customWidth="1"/>
    <col min="19" max="19" width="5.5546875" style="2" customWidth="1"/>
    <col min="20" max="20" width="4.6640625" style="2" customWidth="1"/>
    <col min="21" max="21" width="1.88671875" style="2" customWidth="1"/>
    <col min="22" max="22" width="5.6640625" style="2" customWidth="1"/>
    <col min="23" max="256" width="9.109375" style="2"/>
    <col min="257" max="257" width="14" style="2" customWidth="1"/>
    <col min="258" max="258" width="5" style="2" customWidth="1"/>
    <col min="259" max="259" width="2.33203125" style="2" customWidth="1"/>
    <col min="260" max="260" width="6.5546875" style="2" customWidth="1"/>
    <col min="261" max="261" width="5" style="2" customWidth="1"/>
    <col min="262" max="262" width="2" style="2" customWidth="1"/>
    <col min="263" max="263" width="7" style="2" customWidth="1"/>
    <col min="264" max="264" width="4.88671875" style="2" customWidth="1"/>
    <col min="265" max="265" width="2.33203125" style="2" customWidth="1"/>
    <col min="266" max="266" width="5.88671875" style="2" customWidth="1"/>
    <col min="267" max="267" width="5.33203125" style="2" customWidth="1"/>
    <col min="268" max="268" width="2.33203125" style="2" customWidth="1"/>
    <col min="269" max="269" width="5.5546875" style="2" customWidth="1"/>
    <col min="270" max="270" width="5.109375" style="2" customWidth="1"/>
    <col min="271" max="271" width="2" style="2" customWidth="1"/>
    <col min="272" max="272" width="5.44140625" style="2" customWidth="1"/>
    <col min="273" max="273" width="4.88671875" style="2" customWidth="1"/>
    <col min="274" max="274" width="1.88671875" style="2" customWidth="1"/>
    <col min="275" max="275" width="5.5546875" style="2" customWidth="1"/>
    <col min="276" max="276" width="4.6640625" style="2" customWidth="1"/>
    <col min="277" max="277" width="1.88671875" style="2" customWidth="1"/>
    <col min="278" max="278" width="5.6640625" style="2" customWidth="1"/>
    <col min="279" max="512" width="9.109375" style="2"/>
    <col min="513" max="513" width="14" style="2" customWidth="1"/>
    <col min="514" max="514" width="5" style="2" customWidth="1"/>
    <col min="515" max="515" width="2.33203125" style="2" customWidth="1"/>
    <col min="516" max="516" width="6.5546875" style="2" customWidth="1"/>
    <col min="517" max="517" width="5" style="2" customWidth="1"/>
    <col min="518" max="518" width="2" style="2" customWidth="1"/>
    <col min="519" max="519" width="7" style="2" customWidth="1"/>
    <col min="520" max="520" width="4.88671875" style="2" customWidth="1"/>
    <col min="521" max="521" width="2.33203125" style="2" customWidth="1"/>
    <col min="522" max="522" width="5.88671875" style="2" customWidth="1"/>
    <col min="523" max="523" width="5.33203125" style="2" customWidth="1"/>
    <col min="524" max="524" width="2.33203125" style="2" customWidth="1"/>
    <col min="525" max="525" width="5.5546875" style="2" customWidth="1"/>
    <col min="526" max="526" width="5.109375" style="2" customWidth="1"/>
    <col min="527" max="527" width="2" style="2" customWidth="1"/>
    <col min="528" max="528" width="5.44140625" style="2" customWidth="1"/>
    <col min="529" max="529" width="4.88671875" style="2" customWidth="1"/>
    <col min="530" max="530" width="1.88671875" style="2" customWidth="1"/>
    <col min="531" max="531" width="5.5546875" style="2" customWidth="1"/>
    <col min="532" max="532" width="4.6640625" style="2" customWidth="1"/>
    <col min="533" max="533" width="1.88671875" style="2" customWidth="1"/>
    <col min="534" max="534" width="5.6640625" style="2" customWidth="1"/>
    <col min="535" max="768" width="9.109375" style="2"/>
    <col min="769" max="769" width="14" style="2" customWidth="1"/>
    <col min="770" max="770" width="5" style="2" customWidth="1"/>
    <col min="771" max="771" width="2.33203125" style="2" customWidth="1"/>
    <col min="772" max="772" width="6.5546875" style="2" customWidth="1"/>
    <col min="773" max="773" width="5" style="2" customWidth="1"/>
    <col min="774" max="774" width="2" style="2" customWidth="1"/>
    <col min="775" max="775" width="7" style="2" customWidth="1"/>
    <col min="776" max="776" width="4.88671875" style="2" customWidth="1"/>
    <col min="777" max="777" width="2.33203125" style="2" customWidth="1"/>
    <col min="778" max="778" width="5.88671875" style="2" customWidth="1"/>
    <col min="779" max="779" width="5.33203125" style="2" customWidth="1"/>
    <col min="780" max="780" width="2.33203125" style="2" customWidth="1"/>
    <col min="781" max="781" width="5.5546875" style="2" customWidth="1"/>
    <col min="782" max="782" width="5.109375" style="2" customWidth="1"/>
    <col min="783" max="783" width="2" style="2" customWidth="1"/>
    <col min="784" max="784" width="5.44140625" style="2" customWidth="1"/>
    <col min="785" max="785" width="4.88671875" style="2" customWidth="1"/>
    <col min="786" max="786" width="1.88671875" style="2" customWidth="1"/>
    <col min="787" max="787" width="5.5546875" style="2" customWidth="1"/>
    <col min="788" max="788" width="4.6640625" style="2" customWidth="1"/>
    <col min="789" max="789" width="1.88671875" style="2" customWidth="1"/>
    <col min="790" max="790" width="5.6640625" style="2" customWidth="1"/>
    <col min="791" max="1024" width="9.109375" style="2"/>
    <col min="1025" max="1025" width="14" style="2" customWidth="1"/>
    <col min="1026" max="1026" width="5" style="2" customWidth="1"/>
    <col min="1027" max="1027" width="2.33203125" style="2" customWidth="1"/>
    <col min="1028" max="1028" width="6.5546875" style="2" customWidth="1"/>
    <col min="1029" max="1029" width="5" style="2" customWidth="1"/>
    <col min="1030" max="1030" width="2" style="2" customWidth="1"/>
    <col min="1031" max="1031" width="7" style="2" customWidth="1"/>
    <col min="1032" max="1032" width="4.88671875" style="2" customWidth="1"/>
    <col min="1033" max="1033" width="2.33203125" style="2" customWidth="1"/>
    <col min="1034" max="1034" width="5.88671875" style="2" customWidth="1"/>
    <col min="1035" max="1035" width="5.33203125" style="2" customWidth="1"/>
    <col min="1036" max="1036" width="2.33203125" style="2" customWidth="1"/>
    <col min="1037" max="1037" width="5.5546875" style="2" customWidth="1"/>
    <col min="1038" max="1038" width="5.109375" style="2" customWidth="1"/>
    <col min="1039" max="1039" width="2" style="2" customWidth="1"/>
    <col min="1040" max="1040" width="5.44140625" style="2" customWidth="1"/>
    <col min="1041" max="1041" width="4.88671875" style="2" customWidth="1"/>
    <col min="1042" max="1042" width="1.88671875" style="2" customWidth="1"/>
    <col min="1043" max="1043" width="5.5546875" style="2" customWidth="1"/>
    <col min="1044" max="1044" width="4.6640625" style="2" customWidth="1"/>
    <col min="1045" max="1045" width="1.88671875" style="2" customWidth="1"/>
    <col min="1046" max="1046" width="5.6640625" style="2" customWidth="1"/>
    <col min="1047" max="1280" width="9.109375" style="2"/>
    <col min="1281" max="1281" width="14" style="2" customWidth="1"/>
    <col min="1282" max="1282" width="5" style="2" customWidth="1"/>
    <col min="1283" max="1283" width="2.33203125" style="2" customWidth="1"/>
    <col min="1284" max="1284" width="6.5546875" style="2" customWidth="1"/>
    <col min="1285" max="1285" width="5" style="2" customWidth="1"/>
    <col min="1286" max="1286" width="2" style="2" customWidth="1"/>
    <col min="1287" max="1287" width="7" style="2" customWidth="1"/>
    <col min="1288" max="1288" width="4.88671875" style="2" customWidth="1"/>
    <col min="1289" max="1289" width="2.33203125" style="2" customWidth="1"/>
    <col min="1290" max="1290" width="5.88671875" style="2" customWidth="1"/>
    <col min="1291" max="1291" width="5.33203125" style="2" customWidth="1"/>
    <col min="1292" max="1292" width="2.33203125" style="2" customWidth="1"/>
    <col min="1293" max="1293" width="5.5546875" style="2" customWidth="1"/>
    <col min="1294" max="1294" width="5.109375" style="2" customWidth="1"/>
    <col min="1295" max="1295" width="2" style="2" customWidth="1"/>
    <col min="1296" max="1296" width="5.44140625" style="2" customWidth="1"/>
    <col min="1297" max="1297" width="4.88671875" style="2" customWidth="1"/>
    <col min="1298" max="1298" width="1.88671875" style="2" customWidth="1"/>
    <col min="1299" max="1299" width="5.5546875" style="2" customWidth="1"/>
    <col min="1300" max="1300" width="4.6640625" style="2" customWidth="1"/>
    <col min="1301" max="1301" width="1.88671875" style="2" customWidth="1"/>
    <col min="1302" max="1302" width="5.6640625" style="2" customWidth="1"/>
    <col min="1303" max="1536" width="9.109375" style="2"/>
    <col min="1537" max="1537" width="14" style="2" customWidth="1"/>
    <col min="1538" max="1538" width="5" style="2" customWidth="1"/>
    <col min="1539" max="1539" width="2.33203125" style="2" customWidth="1"/>
    <col min="1540" max="1540" width="6.5546875" style="2" customWidth="1"/>
    <col min="1541" max="1541" width="5" style="2" customWidth="1"/>
    <col min="1542" max="1542" width="2" style="2" customWidth="1"/>
    <col min="1543" max="1543" width="7" style="2" customWidth="1"/>
    <col min="1544" max="1544" width="4.88671875" style="2" customWidth="1"/>
    <col min="1545" max="1545" width="2.33203125" style="2" customWidth="1"/>
    <col min="1546" max="1546" width="5.88671875" style="2" customWidth="1"/>
    <col min="1547" max="1547" width="5.33203125" style="2" customWidth="1"/>
    <col min="1548" max="1548" width="2.33203125" style="2" customWidth="1"/>
    <col min="1549" max="1549" width="5.5546875" style="2" customWidth="1"/>
    <col min="1550" max="1550" width="5.109375" style="2" customWidth="1"/>
    <col min="1551" max="1551" width="2" style="2" customWidth="1"/>
    <col min="1552" max="1552" width="5.44140625" style="2" customWidth="1"/>
    <col min="1553" max="1553" width="4.88671875" style="2" customWidth="1"/>
    <col min="1554" max="1554" width="1.88671875" style="2" customWidth="1"/>
    <col min="1555" max="1555" width="5.5546875" style="2" customWidth="1"/>
    <col min="1556" max="1556" width="4.6640625" style="2" customWidth="1"/>
    <col min="1557" max="1557" width="1.88671875" style="2" customWidth="1"/>
    <col min="1558" max="1558" width="5.6640625" style="2" customWidth="1"/>
    <col min="1559" max="1792" width="9.109375" style="2"/>
    <col min="1793" max="1793" width="14" style="2" customWidth="1"/>
    <col min="1794" max="1794" width="5" style="2" customWidth="1"/>
    <col min="1795" max="1795" width="2.33203125" style="2" customWidth="1"/>
    <col min="1796" max="1796" width="6.5546875" style="2" customWidth="1"/>
    <col min="1797" max="1797" width="5" style="2" customWidth="1"/>
    <col min="1798" max="1798" width="2" style="2" customWidth="1"/>
    <col min="1799" max="1799" width="7" style="2" customWidth="1"/>
    <col min="1800" max="1800" width="4.88671875" style="2" customWidth="1"/>
    <col min="1801" max="1801" width="2.33203125" style="2" customWidth="1"/>
    <col min="1802" max="1802" width="5.88671875" style="2" customWidth="1"/>
    <col min="1803" max="1803" width="5.33203125" style="2" customWidth="1"/>
    <col min="1804" max="1804" width="2.33203125" style="2" customWidth="1"/>
    <col min="1805" max="1805" width="5.5546875" style="2" customWidth="1"/>
    <col min="1806" max="1806" width="5.109375" style="2" customWidth="1"/>
    <col min="1807" max="1807" width="2" style="2" customWidth="1"/>
    <col min="1808" max="1808" width="5.44140625" style="2" customWidth="1"/>
    <col min="1809" max="1809" width="4.88671875" style="2" customWidth="1"/>
    <col min="1810" max="1810" width="1.88671875" style="2" customWidth="1"/>
    <col min="1811" max="1811" width="5.5546875" style="2" customWidth="1"/>
    <col min="1812" max="1812" width="4.6640625" style="2" customWidth="1"/>
    <col min="1813" max="1813" width="1.88671875" style="2" customWidth="1"/>
    <col min="1814" max="1814" width="5.6640625" style="2" customWidth="1"/>
    <col min="1815" max="2048" width="9.109375" style="2"/>
    <col min="2049" max="2049" width="14" style="2" customWidth="1"/>
    <col min="2050" max="2050" width="5" style="2" customWidth="1"/>
    <col min="2051" max="2051" width="2.33203125" style="2" customWidth="1"/>
    <col min="2052" max="2052" width="6.5546875" style="2" customWidth="1"/>
    <col min="2053" max="2053" width="5" style="2" customWidth="1"/>
    <col min="2054" max="2054" width="2" style="2" customWidth="1"/>
    <col min="2055" max="2055" width="7" style="2" customWidth="1"/>
    <col min="2056" max="2056" width="4.88671875" style="2" customWidth="1"/>
    <col min="2057" max="2057" width="2.33203125" style="2" customWidth="1"/>
    <col min="2058" max="2058" width="5.88671875" style="2" customWidth="1"/>
    <col min="2059" max="2059" width="5.33203125" style="2" customWidth="1"/>
    <col min="2060" max="2060" width="2.33203125" style="2" customWidth="1"/>
    <col min="2061" max="2061" width="5.5546875" style="2" customWidth="1"/>
    <col min="2062" max="2062" width="5.109375" style="2" customWidth="1"/>
    <col min="2063" max="2063" width="2" style="2" customWidth="1"/>
    <col min="2064" max="2064" width="5.44140625" style="2" customWidth="1"/>
    <col min="2065" max="2065" width="4.88671875" style="2" customWidth="1"/>
    <col min="2066" max="2066" width="1.88671875" style="2" customWidth="1"/>
    <col min="2067" max="2067" width="5.5546875" style="2" customWidth="1"/>
    <col min="2068" max="2068" width="4.6640625" style="2" customWidth="1"/>
    <col min="2069" max="2069" width="1.88671875" style="2" customWidth="1"/>
    <col min="2070" max="2070" width="5.6640625" style="2" customWidth="1"/>
    <col min="2071" max="2304" width="9.109375" style="2"/>
    <col min="2305" max="2305" width="14" style="2" customWidth="1"/>
    <col min="2306" max="2306" width="5" style="2" customWidth="1"/>
    <col min="2307" max="2307" width="2.33203125" style="2" customWidth="1"/>
    <col min="2308" max="2308" width="6.5546875" style="2" customWidth="1"/>
    <col min="2309" max="2309" width="5" style="2" customWidth="1"/>
    <col min="2310" max="2310" width="2" style="2" customWidth="1"/>
    <col min="2311" max="2311" width="7" style="2" customWidth="1"/>
    <col min="2312" max="2312" width="4.88671875" style="2" customWidth="1"/>
    <col min="2313" max="2313" width="2.33203125" style="2" customWidth="1"/>
    <col min="2314" max="2314" width="5.88671875" style="2" customWidth="1"/>
    <col min="2315" max="2315" width="5.33203125" style="2" customWidth="1"/>
    <col min="2316" max="2316" width="2.33203125" style="2" customWidth="1"/>
    <col min="2317" max="2317" width="5.5546875" style="2" customWidth="1"/>
    <col min="2318" max="2318" width="5.109375" style="2" customWidth="1"/>
    <col min="2319" max="2319" width="2" style="2" customWidth="1"/>
    <col min="2320" max="2320" width="5.44140625" style="2" customWidth="1"/>
    <col min="2321" max="2321" width="4.88671875" style="2" customWidth="1"/>
    <col min="2322" max="2322" width="1.88671875" style="2" customWidth="1"/>
    <col min="2323" max="2323" width="5.5546875" style="2" customWidth="1"/>
    <col min="2324" max="2324" width="4.6640625" style="2" customWidth="1"/>
    <col min="2325" max="2325" width="1.88671875" style="2" customWidth="1"/>
    <col min="2326" max="2326" width="5.6640625" style="2" customWidth="1"/>
    <col min="2327" max="2560" width="9.109375" style="2"/>
    <col min="2561" max="2561" width="14" style="2" customWidth="1"/>
    <col min="2562" max="2562" width="5" style="2" customWidth="1"/>
    <col min="2563" max="2563" width="2.33203125" style="2" customWidth="1"/>
    <col min="2564" max="2564" width="6.5546875" style="2" customWidth="1"/>
    <col min="2565" max="2565" width="5" style="2" customWidth="1"/>
    <col min="2566" max="2566" width="2" style="2" customWidth="1"/>
    <col min="2567" max="2567" width="7" style="2" customWidth="1"/>
    <col min="2568" max="2568" width="4.88671875" style="2" customWidth="1"/>
    <col min="2569" max="2569" width="2.33203125" style="2" customWidth="1"/>
    <col min="2570" max="2570" width="5.88671875" style="2" customWidth="1"/>
    <col min="2571" max="2571" width="5.33203125" style="2" customWidth="1"/>
    <col min="2572" max="2572" width="2.33203125" style="2" customWidth="1"/>
    <col min="2573" max="2573" width="5.5546875" style="2" customWidth="1"/>
    <col min="2574" max="2574" width="5.109375" style="2" customWidth="1"/>
    <col min="2575" max="2575" width="2" style="2" customWidth="1"/>
    <col min="2576" max="2576" width="5.44140625" style="2" customWidth="1"/>
    <col min="2577" max="2577" width="4.88671875" style="2" customWidth="1"/>
    <col min="2578" max="2578" width="1.88671875" style="2" customWidth="1"/>
    <col min="2579" max="2579" width="5.5546875" style="2" customWidth="1"/>
    <col min="2580" max="2580" width="4.6640625" style="2" customWidth="1"/>
    <col min="2581" max="2581" width="1.88671875" style="2" customWidth="1"/>
    <col min="2582" max="2582" width="5.6640625" style="2" customWidth="1"/>
    <col min="2583" max="2816" width="9.109375" style="2"/>
    <col min="2817" max="2817" width="14" style="2" customWidth="1"/>
    <col min="2818" max="2818" width="5" style="2" customWidth="1"/>
    <col min="2819" max="2819" width="2.33203125" style="2" customWidth="1"/>
    <col min="2820" max="2820" width="6.5546875" style="2" customWidth="1"/>
    <col min="2821" max="2821" width="5" style="2" customWidth="1"/>
    <col min="2822" max="2822" width="2" style="2" customWidth="1"/>
    <col min="2823" max="2823" width="7" style="2" customWidth="1"/>
    <col min="2824" max="2824" width="4.88671875" style="2" customWidth="1"/>
    <col min="2825" max="2825" width="2.33203125" style="2" customWidth="1"/>
    <col min="2826" max="2826" width="5.88671875" style="2" customWidth="1"/>
    <col min="2827" max="2827" width="5.33203125" style="2" customWidth="1"/>
    <col min="2828" max="2828" width="2.33203125" style="2" customWidth="1"/>
    <col min="2829" max="2829" width="5.5546875" style="2" customWidth="1"/>
    <col min="2830" max="2830" width="5.109375" style="2" customWidth="1"/>
    <col min="2831" max="2831" width="2" style="2" customWidth="1"/>
    <col min="2832" max="2832" width="5.44140625" style="2" customWidth="1"/>
    <col min="2833" max="2833" width="4.88671875" style="2" customWidth="1"/>
    <col min="2834" max="2834" width="1.88671875" style="2" customWidth="1"/>
    <col min="2835" max="2835" width="5.5546875" style="2" customWidth="1"/>
    <col min="2836" max="2836" width="4.6640625" style="2" customWidth="1"/>
    <col min="2837" max="2837" width="1.88671875" style="2" customWidth="1"/>
    <col min="2838" max="2838" width="5.6640625" style="2" customWidth="1"/>
    <col min="2839" max="3072" width="9.109375" style="2"/>
    <col min="3073" max="3073" width="14" style="2" customWidth="1"/>
    <col min="3074" max="3074" width="5" style="2" customWidth="1"/>
    <col min="3075" max="3075" width="2.33203125" style="2" customWidth="1"/>
    <col min="3076" max="3076" width="6.5546875" style="2" customWidth="1"/>
    <col min="3077" max="3077" width="5" style="2" customWidth="1"/>
    <col min="3078" max="3078" width="2" style="2" customWidth="1"/>
    <col min="3079" max="3079" width="7" style="2" customWidth="1"/>
    <col min="3080" max="3080" width="4.88671875" style="2" customWidth="1"/>
    <col min="3081" max="3081" width="2.33203125" style="2" customWidth="1"/>
    <col min="3082" max="3082" width="5.88671875" style="2" customWidth="1"/>
    <col min="3083" max="3083" width="5.33203125" style="2" customWidth="1"/>
    <col min="3084" max="3084" width="2.33203125" style="2" customWidth="1"/>
    <col min="3085" max="3085" width="5.5546875" style="2" customWidth="1"/>
    <col min="3086" max="3086" width="5.109375" style="2" customWidth="1"/>
    <col min="3087" max="3087" width="2" style="2" customWidth="1"/>
    <col min="3088" max="3088" width="5.44140625" style="2" customWidth="1"/>
    <col min="3089" max="3089" width="4.88671875" style="2" customWidth="1"/>
    <col min="3090" max="3090" width="1.88671875" style="2" customWidth="1"/>
    <col min="3091" max="3091" width="5.5546875" style="2" customWidth="1"/>
    <col min="3092" max="3092" width="4.6640625" style="2" customWidth="1"/>
    <col min="3093" max="3093" width="1.88671875" style="2" customWidth="1"/>
    <col min="3094" max="3094" width="5.6640625" style="2" customWidth="1"/>
    <col min="3095" max="3328" width="9.109375" style="2"/>
    <col min="3329" max="3329" width="14" style="2" customWidth="1"/>
    <col min="3330" max="3330" width="5" style="2" customWidth="1"/>
    <col min="3331" max="3331" width="2.33203125" style="2" customWidth="1"/>
    <col min="3332" max="3332" width="6.5546875" style="2" customWidth="1"/>
    <col min="3333" max="3333" width="5" style="2" customWidth="1"/>
    <col min="3334" max="3334" width="2" style="2" customWidth="1"/>
    <col min="3335" max="3335" width="7" style="2" customWidth="1"/>
    <col min="3336" max="3336" width="4.88671875" style="2" customWidth="1"/>
    <col min="3337" max="3337" width="2.33203125" style="2" customWidth="1"/>
    <col min="3338" max="3338" width="5.88671875" style="2" customWidth="1"/>
    <col min="3339" max="3339" width="5.33203125" style="2" customWidth="1"/>
    <col min="3340" max="3340" width="2.33203125" style="2" customWidth="1"/>
    <col min="3341" max="3341" width="5.5546875" style="2" customWidth="1"/>
    <col min="3342" max="3342" width="5.109375" style="2" customWidth="1"/>
    <col min="3343" max="3343" width="2" style="2" customWidth="1"/>
    <col min="3344" max="3344" width="5.44140625" style="2" customWidth="1"/>
    <col min="3345" max="3345" width="4.88671875" style="2" customWidth="1"/>
    <col min="3346" max="3346" width="1.88671875" style="2" customWidth="1"/>
    <col min="3347" max="3347" width="5.5546875" style="2" customWidth="1"/>
    <col min="3348" max="3348" width="4.6640625" style="2" customWidth="1"/>
    <col min="3349" max="3349" width="1.88671875" style="2" customWidth="1"/>
    <col min="3350" max="3350" width="5.6640625" style="2" customWidth="1"/>
    <col min="3351" max="3584" width="9.109375" style="2"/>
    <col min="3585" max="3585" width="14" style="2" customWidth="1"/>
    <col min="3586" max="3586" width="5" style="2" customWidth="1"/>
    <col min="3587" max="3587" width="2.33203125" style="2" customWidth="1"/>
    <col min="3588" max="3588" width="6.5546875" style="2" customWidth="1"/>
    <col min="3589" max="3589" width="5" style="2" customWidth="1"/>
    <col min="3590" max="3590" width="2" style="2" customWidth="1"/>
    <col min="3591" max="3591" width="7" style="2" customWidth="1"/>
    <col min="3592" max="3592" width="4.88671875" style="2" customWidth="1"/>
    <col min="3593" max="3593" width="2.33203125" style="2" customWidth="1"/>
    <col min="3594" max="3594" width="5.88671875" style="2" customWidth="1"/>
    <col min="3595" max="3595" width="5.33203125" style="2" customWidth="1"/>
    <col min="3596" max="3596" width="2.33203125" style="2" customWidth="1"/>
    <col min="3597" max="3597" width="5.5546875" style="2" customWidth="1"/>
    <col min="3598" max="3598" width="5.109375" style="2" customWidth="1"/>
    <col min="3599" max="3599" width="2" style="2" customWidth="1"/>
    <col min="3600" max="3600" width="5.44140625" style="2" customWidth="1"/>
    <col min="3601" max="3601" width="4.88671875" style="2" customWidth="1"/>
    <col min="3602" max="3602" width="1.88671875" style="2" customWidth="1"/>
    <col min="3603" max="3603" width="5.5546875" style="2" customWidth="1"/>
    <col min="3604" max="3604" width="4.6640625" style="2" customWidth="1"/>
    <col min="3605" max="3605" width="1.88671875" style="2" customWidth="1"/>
    <col min="3606" max="3606" width="5.6640625" style="2" customWidth="1"/>
    <col min="3607" max="3840" width="9.109375" style="2"/>
    <col min="3841" max="3841" width="14" style="2" customWidth="1"/>
    <col min="3842" max="3842" width="5" style="2" customWidth="1"/>
    <col min="3843" max="3843" width="2.33203125" style="2" customWidth="1"/>
    <col min="3844" max="3844" width="6.5546875" style="2" customWidth="1"/>
    <col min="3845" max="3845" width="5" style="2" customWidth="1"/>
    <col min="3846" max="3846" width="2" style="2" customWidth="1"/>
    <col min="3847" max="3847" width="7" style="2" customWidth="1"/>
    <col min="3848" max="3848" width="4.88671875" style="2" customWidth="1"/>
    <col min="3849" max="3849" width="2.33203125" style="2" customWidth="1"/>
    <col min="3850" max="3850" width="5.88671875" style="2" customWidth="1"/>
    <col min="3851" max="3851" width="5.33203125" style="2" customWidth="1"/>
    <col min="3852" max="3852" width="2.33203125" style="2" customWidth="1"/>
    <col min="3853" max="3853" width="5.5546875" style="2" customWidth="1"/>
    <col min="3854" max="3854" width="5.109375" style="2" customWidth="1"/>
    <col min="3855" max="3855" width="2" style="2" customWidth="1"/>
    <col min="3856" max="3856" width="5.44140625" style="2" customWidth="1"/>
    <col min="3857" max="3857" width="4.88671875" style="2" customWidth="1"/>
    <col min="3858" max="3858" width="1.88671875" style="2" customWidth="1"/>
    <col min="3859" max="3859" width="5.5546875" style="2" customWidth="1"/>
    <col min="3860" max="3860" width="4.6640625" style="2" customWidth="1"/>
    <col min="3861" max="3861" width="1.88671875" style="2" customWidth="1"/>
    <col min="3862" max="3862" width="5.6640625" style="2" customWidth="1"/>
    <col min="3863" max="4096" width="9.109375" style="2"/>
    <col min="4097" max="4097" width="14" style="2" customWidth="1"/>
    <col min="4098" max="4098" width="5" style="2" customWidth="1"/>
    <col min="4099" max="4099" width="2.33203125" style="2" customWidth="1"/>
    <col min="4100" max="4100" width="6.5546875" style="2" customWidth="1"/>
    <col min="4101" max="4101" width="5" style="2" customWidth="1"/>
    <col min="4102" max="4102" width="2" style="2" customWidth="1"/>
    <col min="4103" max="4103" width="7" style="2" customWidth="1"/>
    <col min="4104" max="4104" width="4.88671875" style="2" customWidth="1"/>
    <col min="4105" max="4105" width="2.33203125" style="2" customWidth="1"/>
    <col min="4106" max="4106" width="5.88671875" style="2" customWidth="1"/>
    <col min="4107" max="4107" width="5.33203125" style="2" customWidth="1"/>
    <col min="4108" max="4108" width="2.33203125" style="2" customWidth="1"/>
    <col min="4109" max="4109" width="5.5546875" style="2" customWidth="1"/>
    <col min="4110" max="4110" width="5.109375" style="2" customWidth="1"/>
    <col min="4111" max="4111" width="2" style="2" customWidth="1"/>
    <col min="4112" max="4112" width="5.44140625" style="2" customWidth="1"/>
    <col min="4113" max="4113" width="4.88671875" style="2" customWidth="1"/>
    <col min="4114" max="4114" width="1.88671875" style="2" customWidth="1"/>
    <col min="4115" max="4115" width="5.5546875" style="2" customWidth="1"/>
    <col min="4116" max="4116" width="4.6640625" style="2" customWidth="1"/>
    <col min="4117" max="4117" width="1.88671875" style="2" customWidth="1"/>
    <col min="4118" max="4118" width="5.6640625" style="2" customWidth="1"/>
    <col min="4119" max="4352" width="9.109375" style="2"/>
    <col min="4353" max="4353" width="14" style="2" customWidth="1"/>
    <col min="4354" max="4354" width="5" style="2" customWidth="1"/>
    <col min="4355" max="4355" width="2.33203125" style="2" customWidth="1"/>
    <col min="4356" max="4356" width="6.5546875" style="2" customWidth="1"/>
    <col min="4357" max="4357" width="5" style="2" customWidth="1"/>
    <col min="4358" max="4358" width="2" style="2" customWidth="1"/>
    <col min="4359" max="4359" width="7" style="2" customWidth="1"/>
    <col min="4360" max="4360" width="4.88671875" style="2" customWidth="1"/>
    <col min="4361" max="4361" width="2.33203125" style="2" customWidth="1"/>
    <col min="4362" max="4362" width="5.88671875" style="2" customWidth="1"/>
    <col min="4363" max="4363" width="5.33203125" style="2" customWidth="1"/>
    <col min="4364" max="4364" width="2.33203125" style="2" customWidth="1"/>
    <col min="4365" max="4365" width="5.5546875" style="2" customWidth="1"/>
    <col min="4366" max="4366" width="5.109375" style="2" customWidth="1"/>
    <col min="4367" max="4367" width="2" style="2" customWidth="1"/>
    <col min="4368" max="4368" width="5.44140625" style="2" customWidth="1"/>
    <col min="4369" max="4369" width="4.88671875" style="2" customWidth="1"/>
    <col min="4370" max="4370" width="1.88671875" style="2" customWidth="1"/>
    <col min="4371" max="4371" width="5.5546875" style="2" customWidth="1"/>
    <col min="4372" max="4372" width="4.6640625" style="2" customWidth="1"/>
    <col min="4373" max="4373" width="1.88671875" style="2" customWidth="1"/>
    <col min="4374" max="4374" width="5.6640625" style="2" customWidth="1"/>
    <col min="4375" max="4608" width="9.109375" style="2"/>
    <col min="4609" max="4609" width="14" style="2" customWidth="1"/>
    <col min="4610" max="4610" width="5" style="2" customWidth="1"/>
    <col min="4611" max="4611" width="2.33203125" style="2" customWidth="1"/>
    <col min="4612" max="4612" width="6.5546875" style="2" customWidth="1"/>
    <col min="4613" max="4613" width="5" style="2" customWidth="1"/>
    <col min="4614" max="4614" width="2" style="2" customWidth="1"/>
    <col min="4615" max="4615" width="7" style="2" customWidth="1"/>
    <col min="4616" max="4616" width="4.88671875" style="2" customWidth="1"/>
    <col min="4617" max="4617" width="2.33203125" style="2" customWidth="1"/>
    <col min="4618" max="4618" width="5.88671875" style="2" customWidth="1"/>
    <col min="4619" max="4619" width="5.33203125" style="2" customWidth="1"/>
    <col min="4620" max="4620" width="2.33203125" style="2" customWidth="1"/>
    <col min="4621" max="4621" width="5.5546875" style="2" customWidth="1"/>
    <col min="4622" max="4622" width="5.109375" style="2" customWidth="1"/>
    <col min="4623" max="4623" width="2" style="2" customWidth="1"/>
    <col min="4624" max="4624" width="5.44140625" style="2" customWidth="1"/>
    <col min="4625" max="4625" width="4.88671875" style="2" customWidth="1"/>
    <col min="4626" max="4626" width="1.88671875" style="2" customWidth="1"/>
    <col min="4627" max="4627" width="5.5546875" style="2" customWidth="1"/>
    <col min="4628" max="4628" width="4.6640625" style="2" customWidth="1"/>
    <col min="4629" max="4629" width="1.88671875" style="2" customWidth="1"/>
    <col min="4630" max="4630" width="5.6640625" style="2" customWidth="1"/>
    <col min="4631" max="4864" width="9.109375" style="2"/>
    <col min="4865" max="4865" width="14" style="2" customWidth="1"/>
    <col min="4866" max="4866" width="5" style="2" customWidth="1"/>
    <col min="4867" max="4867" width="2.33203125" style="2" customWidth="1"/>
    <col min="4868" max="4868" width="6.5546875" style="2" customWidth="1"/>
    <col min="4869" max="4869" width="5" style="2" customWidth="1"/>
    <col min="4870" max="4870" width="2" style="2" customWidth="1"/>
    <col min="4871" max="4871" width="7" style="2" customWidth="1"/>
    <col min="4872" max="4872" width="4.88671875" style="2" customWidth="1"/>
    <col min="4873" max="4873" width="2.33203125" style="2" customWidth="1"/>
    <col min="4874" max="4874" width="5.88671875" style="2" customWidth="1"/>
    <col min="4875" max="4875" width="5.33203125" style="2" customWidth="1"/>
    <col min="4876" max="4876" width="2.33203125" style="2" customWidth="1"/>
    <col min="4877" max="4877" width="5.5546875" style="2" customWidth="1"/>
    <col min="4878" max="4878" width="5.109375" style="2" customWidth="1"/>
    <col min="4879" max="4879" width="2" style="2" customWidth="1"/>
    <col min="4880" max="4880" width="5.44140625" style="2" customWidth="1"/>
    <col min="4881" max="4881" width="4.88671875" style="2" customWidth="1"/>
    <col min="4882" max="4882" width="1.88671875" style="2" customWidth="1"/>
    <col min="4883" max="4883" width="5.5546875" style="2" customWidth="1"/>
    <col min="4884" max="4884" width="4.6640625" style="2" customWidth="1"/>
    <col min="4885" max="4885" width="1.88671875" style="2" customWidth="1"/>
    <col min="4886" max="4886" width="5.6640625" style="2" customWidth="1"/>
    <col min="4887" max="5120" width="9.109375" style="2"/>
    <col min="5121" max="5121" width="14" style="2" customWidth="1"/>
    <col min="5122" max="5122" width="5" style="2" customWidth="1"/>
    <col min="5123" max="5123" width="2.33203125" style="2" customWidth="1"/>
    <col min="5124" max="5124" width="6.5546875" style="2" customWidth="1"/>
    <col min="5125" max="5125" width="5" style="2" customWidth="1"/>
    <col min="5126" max="5126" width="2" style="2" customWidth="1"/>
    <col min="5127" max="5127" width="7" style="2" customWidth="1"/>
    <col min="5128" max="5128" width="4.88671875" style="2" customWidth="1"/>
    <col min="5129" max="5129" width="2.33203125" style="2" customWidth="1"/>
    <col min="5130" max="5130" width="5.88671875" style="2" customWidth="1"/>
    <col min="5131" max="5131" width="5.33203125" style="2" customWidth="1"/>
    <col min="5132" max="5132" width="2.33203125" style="2" customWidth="1"/>
    <col min="5133" max="5133" width="5.5546875" style="2" customWidth="1"/>
    <col min="5134" max="5134" width="5.109375" style="2" customWidth="1"/>
    <col min="5135" max="5135" width="2" style="2" customWidth="1"/>
    <col min="5136" max="5136" width="5.44140625" style="2" customWidth="1"/>
    <col min="5137" max="5137" width="4.88671875" style="2" customWidth="1"/>
    <col min="5138" max="5138" width="1.88671875" style="2" customWidth="1"/>
    <col min="5139" max="5139" width="5.5546875" style="2" customWidth="1"/>
    <col min="5140" max="5140" width="4.6640625" style="2" customWidth="1"/>
    <col min="5141" max="5141" width="1.88671875" style="2" customWidth="1"/>
    <col min="5142" max="5142" width="5.6640625" style="2" customWidth="1"/>
    <col min="5143" max="5376" width="9.109375" style="2"/>
    <col min="5377" max="5377" width="14" style="2" customWidth="1"/>
    <col min="5378" max="5378" width="5" style="2" customWidth="1"/>
    <col min="5379" max="5379" width="2.33203125" style="2" customWidth="1"/>
    <col min="5380" max="5380" width="6.5546875" style="2" customWidth="1"/>
    <col min="5381" max="5381" width="5" style="2" customWidth="1"/>
    <col min="5382" max="5382" width="2" style="2" customWidth="1"/>
    <col min="5383" max="5383" width="7" style="2" customWidth="1"/>
    <col min="5384" max="5384" width="4.88671875" style="2" customWidth="1"/>
    <col min="5385" max="5385" width="2.33203125" style="2" customWidth="1"/>
    <col min="5386" max="5386" width="5.88671875" style="2" customWidth="1"/>
    <col min="5387" max="5387" width="5.33203125" style="2" customWidth="1"/>
    <col min="5388" max="5388" width="2.33203125" style="2" customWidth="1"/>
    <col min="5389" max="5389" width="5.5546875" style="2" customWidth="1"/>
    <col min="5390" max="5390" width="5.109375" style="2" customWidth="1"/>
    <col min="5391" max="5391" width="2" style="2" customWidth="1"/>
    <col min="5392" max="5392" width="5.44140625" style="2" customWidth="1"/>
    <col min="5393" max="5393" width="4.88671875" style="2" customWidth="1"/>
    <col min="5394" max="5394" width="1.88671875" style="2" customWidth="1"/>
    <col min="5395" max="5395" width="5.5546875" style="2" customWidth="1"/>
    <col min="5396" max="5396" width="4.6640625" style="2" customWidth="1"/>
    <col min="5397" max="5397" width="1.88671875" style="2" customWidth="1"/>
    <col min="5398" max="5398" width="5.6640625" style="2" customWidth="1"/>
    <col min="5399" max="5632" width="9.109375" style="2"/>
    <col min="5633" max="5633" width="14" style="2" customWidth="1"/>
    <col min="5634" max="5634" width="5" style="2" customWidth="1"/>
    <col min="5635" max="5635" width="2.33203125" style="2" customWidth="1"/>
    <col min="5636" max="5636" width="6.5546875" style="2" customWidth="1"/>
    <col min="5637" max="5637" width="5" style="2" customWidth="1"/>
    <col min="5638" max="5638" width="2" style="2" customWidth="1"/>
    <col min="5639" max="5639" width="7" style="2" customWidth="1"/>
    <col min="5640" max="5640" width="4.88671875" style="2" customWidth="1"/>
    <col min="5641" max="5641" width="2.33203125" style="2" customWidth="1"/>
    <col min="5642" max="5642" width="5.88671875" style="2" customWidth="1"/>
    <col min="5643" max="5643" width="5.33203125" style="2" customWidth="1"/>
    <col min="5644" max="5644" width="2.33203125" style="2" customWidth="1"/>
    <col min="5645" max="5645" width="5.5546875" style="2" customWidth="1"/>
    <col min="5646" max="5646" width="5.109375" style="2" customWidth="1"/>
    <col min="5647" max="5647" width="2" style="2" customWidth="1"/>
    <col min="5648" max="5648" width="5.44140625" style="2" customWidth="1"/>
    <col min="5649" max="5649" width="4.88671875" style="2" customWidth="1"/>
    <col min="5650" max="5650" width="1.88671875" style="2" customWidth="1"/>
    <col min="5651" max="5651" width="5.5546875" style="2" customWidth="1"/>
    <col min="5652" max="5652" width="4.6640625" style="2" customWidth="1"/>
    <col min="5653" max="5653" width="1.88671875" style="2" customWidth="1"/>
    <col min="5654" max="5654" width="5.6640625" style="2" customWidth="1"/>
    <col min="5655" max="5888" width="9.109375" style="2"/>
    <col min="5889" max="5889" width="14" style="2" customWidth="1"/>
    <col min="5890" max="5890" width="5" style="2" customWidth="1"/>
    <col min="5891" max="5891" width="2.33203125" style="2" customWidth="1"/>
    <col min="5892" max="5892" width="6.5546875" style="2" customWidth="1"/>
    <col min="5893" max="5893" width="5" style="2" customWidth="1"/>
    <col min="5894" max="5894" width="2" style="2" customWidth="1"/>
    <col min="5895" max="5895" width="7" style="2" customWidth="1"/>
    <col min="5896" max="5896" width="4.88671875" style="2" customWidth="1"/>
    <col min="5897" max="5897" width="2.33203125" style="2" customWidth="1"/>
    <col min="5898" max="5898" width="5.88671875" style="2" customWidth="1"/>
    <col min="5899" max="5899" width="5.33203125" style="2" customWidth="1"/>
    <col min="5900" max="5900" width="2.33203125" style="2" customWidth="1"/>
    <col min="5901" max="5901" width="5.5546875" style="2" customWidth="1"/>
    <col min="5902" max="5902" width="5.109375" style="2" customWidth="1"/>
    <col min="5903" max="5903" width="2" style="2" customWidth="1"/>
    <col min="5904" max="5904" width="5.44140625" style="2" customWidth="1"/>
    <col min="5905" max="5905" width="4.88671875" style="2" customWidth="1"/>
    <col min="5906" max="5906" width="1.88671875" style="2" customWidth="1"/>
    <col min="5907" max="5907" width="5.5546875" style="2" customWidth="1"/>
    <col min="5908" max="5908" width="4.6640625" style="2" customWidth="1"/>
    <col min="5909" max="5909" width="1.88671875" style="2" customWidth="1"/>
    <col min="5910" max="5910" width="5.6640625" style="2" customWidth="1"/>
    <col min="5911" max="6144" width="9.109375" style="2"/>
    <col min="6145" max="6145" width="14" style="2" customWidth="1"/>
    <col min="6146" max="6146" width="5" style="2" customWidth="1"/>
    <col min="6147" max="6147" width="2.33203125" style="2" customWidth="1"/>
    <col min="6148" max="6148" width="6.5546875" style="2" customWidth="1"/>
    <col min="6149" max="6149" width="5" style="2" customWidth="1"/>
    <col min="6150" max="6150" width="2" style="2" customWidth="1"/>
    <col min="6151" max="6151" width="7" style="2" customWidth="1"/>
    <col min="6152" max="6152" width="4.88671875" style="2" customWidth="1"/>
    <col min="6153" max="6153" width="2.33203125" style="2" customWidth="1"/>
    <col min="6154" max="6154" width="5.88671875" style="2" customWidth="1"/>
    <col min="6155" max="6155" width="5.33203125" style="2" customWidth="1"/>
    <col min="6156" max="6156" width="2.33203125" style="2" customWidth="1"/>
    <col min="6157" max="6157" width="5.5546875" style="2" customWidth="1"/>
    <col min="6158" max="6158" width="5.109375" style="2" customWidth="1"/>
    <col min="6159" max="6159" width="2" style="2" customWidth="1"/>
    <col min="6160" max="6160" width="5.44140625" style="2" customWidth="1"/>
    <col min="6161" max="6161" width="4.88671875" style="2" customWidth="1"/>
    <col min="6162" max="6162" width="1.88671875" style="2" customWidth="1"/>
    <col min="6163" max="6163" width="5.5546875" style="2" customWidth="1"/>
    <col min="6164" max="6164" width="4.6640625" style="2" customWidth="1"/>
    <col min="6165" max="6165" width="1.88671875" style="2" customWidth="1"/>
    <col min="6166" max="6166" width="5.6640625" style="2" customWidth="1"/>
    <col min="6167" max="6400" width="9.109375" style="2"/>
    <col min="6401" max="6401" width="14" style="2" customWidth="1"/>
    <col min="6402" max="6402" width="5" style="2" customWidth="1"/>
    <col min="6403" max="6403" width="2.33203125" style="2" customWidth="1"/>
    <col min="6404" max="6404" width="6.5546875" style="2" customWidth="1"/>
    <col min="6405" max="6405" width="5" style="2" customWidth="1"/>
    <col min="6406" max="6406" width="2" style="2" customWidth="1"/>
    <col min="6407" max="6407" width="7" style="2" customWidth="1"/>
    <col min="6408" max="6408" width="4.88671875" style="2" customWidth="1"/>
    <col min="6409" max="6409" width="2.33203125" style="2" customWidth="1"/>
    <col min="6410" max="6410" width="5.88671875" style="2" customWidth="1"/>
    <col min="6411" max="6411" width="5.33203125" style="2" customWidth="1"/>
    <col min="6412" max="6412" width="2.33203125" style="2" customWidth="1"/>
    <col min="6413" max="6413" width="5.5546875" style="2" customWidth="1"/>
    <col min="6414" max="6414" width="5.109375" style="2" customWidth="1"/>
    <col min="6415" max="6415" width="2" style="2" customWidth="1"/>
    <col min="6416" max="6416" width="5.44140625" style="2" customWidth="1"/>
    <col min="6417" max="6417" width="4.88671875" style="2" customWidth="1"/>
    <col min="6418" max="6418" width="1.88671875" style="2" customWidth="1"/>
    <col min="6419" max="6419" width="5.5546875" style="2" customWidth="1"/>
    <col min="6420" max="6420" width="4.6640625" style="2" customWidth="1"/>
    <col min="6421" max="6421" width="1.88671875" style="2" customWidth="1"/>
    <col min="6422" max="6422" width="5.6640625" style="2" customWidth="1"/>
    <col min="6423" max="6656" width="9.109375" style="2"/>
    <col min="6657" max="6657" width="14" style="2" customWidth="1"/>
    <col min="6658" max="6658" width="5" style="2" customWidth="1"/>
    <col min="6659" max="6659" width="2.33203125" style="2" customWidth="1"/>
    <col min="6660" max="6660" width="6.5546875" style="2" customWidth="1"/>
    <col min="6661" max="6661" width="5" style="2" customWidth="1"/>
    <col min="6662" max="6662" width="2" style="2" customWidth="1"/>
    <col min="6663" max="6663" width="7" style="2" customWidth="1"/>
    <col min="6664" max="6664" width="4.88671875" style="2" customWidth="1"/>
    <col min="6665" max="6665" width="2.33203125" style="2" customWidth="1"/>
    <col min="6666" max="6666" width="5.88671875" style="2" customWidth="1"/>
    <col min="6667" max="6667" width="5.33203125" style="2" customWidth="1"/>
    <col min="6668" max="6668" width="2.33203125" style="2" customWidth="1"/>
    <col min="6669" max="6669" width="5.5546875" style="2" customWidth="1"/>
    <col min="6670" max="6670" width="5.109375" style="2" customWidth="1"/>
    <col min="6671" max="6671" width="2" style="2" customWidth="1"/>
    <col min="6672" max="6672" width="5.44140625" style="2" customWidth="1"/>
    <col min="6673" max="6673" width="4.88671875" style="2" customWidth="1"/>
    <col min="6674" max="6674" width="1.88671875" style="2" customWidth="1"/>
    <col min="6675" max="6675" width="5.5546875" style="2" customWidth="1"/>
    <col min="6676" max="6676" width="4.6640625" style="2" customWidth="1"/>
    <col min="6677" max="6677" width="1.88671875" style="2" customWidth="1"/>
    <col min="6678" max="6678" width="5.6640625" style="2" customWidth="1"/>
    <col min="6679" max="6912" width="9.109375" style="2"/>
    <col min="6913" max="6913" width="14" style="2" customWidth="1"/>
    <col min="6914" max="6914" width="5" style="2" customWidth="1"/>
    <col min="6915" max="6915" width="2.33203125" style="2" customWidth="1"/>
    <col min="6916" max="6916" width="6.5546875" style="2" customWidth="1"/>
    <col min="6917" max="6917" width="5" style="2" customWidth="1"/>
    <col min="6918" max="6918" width="2" style="2" customWidth="1"/>
    <col min="6919" max="6919" width="7" style="2" customWidth="1"/>
    <col min="6920" max="6920" width="4.88671875" style="2" customWidth="1"/>
    <col min="6921" max="6921" width="2.33203125" style="2" customWidth="1"/>
    <col min="6922" max="6922" width="5.88671875" style="2" customWidth="1"/>
    <col min="6923" max="6923" width="5.33203125" style="2" customWidth="1"/>
    <col min="6924" max="6924" width="2.33203125" style="2" customWidth="1"/>
    <col min="6925" max="6925" width="5.5546875" style="2" customWidth="1"/>
    <col min="6926" max="6926" width="5.109375" style="2" customWidth="1"/>
    <col min="6927" max="6927" width="2" style="2" customWidth="1"/>
    <col min="6928" max="6928" width="5.44140625" style="2" customWidth="1"/>
    <col min="6929" max="6929" width="4.88671875" style="2" customWidth="1"/>
    <col min="6930" max="6930" width="1.88671875" style="2" customWidth="1"/>
    <col min="6931" max="6931" width="5.5546875" style="2" customWidth="1"/>
    <col min="6932" max="6932" width="4.6640625" style="2" customWidth="1"/>
    <col min="6933" max="6933" width="1.88671875" style="2" customWidth="1"/>
    <col min="6934" max="6934" width="5.6640625" style="2" customWidth="1"/>
    <col min="6935" max="7168" width="9.109375" style="2"/>
    <col min="7169" max="7169" width="14" style="2" customWidth="1"/>
    <col min="7170" max="7170" width="5" style="2" customWidth="1"/>
    <col min="7171" max="7171" width="2.33203125" style="2" customWidth="1"/>
    <col min="7172" max="7172" width="6.5546875" style="2" customWidth="1"/>
    <col min="7173" max="7173" width="5" style="2" customWidth="1"/>
    <col min="7174" max="7174" width="2" style="2" customWidth="1"/>
    <col min="7175" max="7175" width="7" style="2" customWidth="1"/>
    <col min="7176" max="7176" width="4.88671875" style="2" customWidth="1"/>
    <col min="7177" max="7177" width="2.33203125" style="2" customWidth="1"/>
    <col min="7178" max="7178" width="5.88671875" style="2" customWidth="1"/>
    <col min="7179" max="7179" width="5.33203125" style="2" customWidth="1"/>
    <col min="7180" max="7180" width="2.33203125" style="2" customWidth="1"/>
    <col min="7181" max="7181" width="5.5546875" style="2" customWidth="1"/>
    <col min="7182" max="7182" width="5.109375" style="2" customWidth="1"/>
    <col min="7183" max="7183" width="2" style="2" customWidth="1"/>
    <col min="7184" max="7184" width="5.44140625" style="2" customWidth="1"/>
    <col min="7185" max="7185" width="4.88671875" style="2" customWidth="1"/>
    <col min="7186" max="7186" width="1.88671875" style="2" customWidth="1"/>
    <col min="7187" max="7187" width="5.5546875" style="2" customWidth="1"/>
    <col min="7188" max="7188" width="4.6640625" style="2" customWidth="1"/>
    <col min="7189" max="7189" width="1.88671875" style="2" customWidth="1"/>
    <col min="7190" max="7190" width="5.6640625" style="2" customWidth="1"/>
    <col min="7191" max="7424" width="9.109375" style="2"/>
    <col min="7425" max="7425" width="14" style="2" customWidth="1"/>
    <col min="7426" max="7426" width="5" style="2" customWidth="1"/>
    <col min="7427" max="7427" width="2.33203125" style="2" customWidth="1"/>
    <col min="7428" max="7428" width="6.5546875" style="2" customWidth="1"/>
    <col min="7429" max="7429" width="5" style="2" customWidth="1"/>
    <col min="7430" max="7430" width="2" style="2" customWidth="1"/>
    <col min="7431" max="7431" width="7" style="2" customWidth="1"/>
    <col min="7432" max="7432" width="4.88671875" style="2" customWidth="1"/>
    <col min="7433" max="7433" width="2.33203125" style="2" customWidth="1"/>
    <col min="7434" max="7434" width="5.88671875" style="2" customWidth="1"/>
    <col min="7435" max="7435" width="5.33203125" style="2" customWidth="1"/>
    <col min="7436" max="7436" width="2.33203125" style="2" customWidth="1"/>
    <col min="7437" max="7437" width="5.5546875" style="2" customWidth="1"/>
    <col min="7438" max="7438" width="5.109375" style="2" customWidth="1"/>
    <col min="7439" max="7439" width="2" style="2" customWidth="1"/>
    <col min="7440" max="7440" width="5.44140625" style="2" customWidth="1"/>
    <col min="7441" max="7441" width="4.88671875" style="2" customWidth="1"/>
    <col min="7442" max="7442" width="1.88671875" style="2" customWidth="1"/>
    <col min="7443" max="7443" width="5.5546875" style="2" customWidth="1"/>
    <col min="7444" max="7444" width="4.6640625" style="2" customWidth="1"/>
    <col min="7445" max="7445" width="1.88671875" style="2" customWidth="1"/>
    <col min="7446" max="7446" width="5.6640625" style="2" customWidth="1"/>
    <col min="7447" max="7680" width="9.109375" style="2"/>
    <col min="7681" max="7681" width="14" style="2" customWidth="1"/>
    <col min="7682" max="7682" width="5" style="2" customWidth="1"/>
    <col min="7683" max="7683" width="2.33203125" style="2" customWidth="1"/>
    <col min="7684" max="7684" width="6.5546875" style="2" customWidth="1"/>
    <col min="7685" max="7685" width="5" style="2" customWidth="1"/>
    <col min="7686" max="7686" width="2" style="2" customWidth="1"/>
    <col min="7687" max="7687" width="7" style="2" customWidth="1"/>
    <col min="7688" max="7688" width="4.88671875" style="2" customWidth="1"/>
    <col min="7689" max="7689" width="2.33203125" style="2" customWidth="1"/>
    <col min="7690" max="7690" width="5.88671875" style="2" customWidth="1"/>
    <col min="7691" max="7691" width="5.33203125" style="2" customWidth="1"/>
    <col min="7692" max="7692" width="2.33203125" style="2" customWidth="1"/>
    <col min="7693" max="7693" width="5.5546875" style="2" customWidth="1"/>
    <col min="7694" max="7694" width="5.109375" style="2" customWidth="1"/>
    <col min="7695" max="7695" width="2" style="2" customWidth="1"/>
    <col min="7696" max="7696" width="5.44140625" style="2" customWidth="1"/>
    <col min="7697" max="7697" width="4.88671875" style="2" customWidth="1"/>
    <col min="7698" max="7698" width="1.88671875" style="2" customWidth="1"/>
    <col min="7699" max="7699" width="5.5546875" style="2" customWidth="1"/>
    <col min="7700" max="7700" width="4.6640625" style="2" customWidth="1"/>
    <col min="7701" max="7701" width="1.88671875" style="2" customWidth="1"/>
    <col min="7702" max="7702" width="5.6640625" style="2" customWidth="1"/>
    <col min="7703" max="7936" width="9.109375" style="2"/>
    <col min="7937" max="7937" width="14" style="2" customWidth="1"/>
    <col min="7938" max="7938" width="5" style="2" customWidth="1"/>
    <col min="7939" max="7939" width="2.33203125" style="2" customWidth="1"/>
    <col min="7940" max="7940" width="6.5546875" style="2" customWidth="1"/>
    <col min="7941" max="7941" width="5" style="2" customWidth="1"/>
    <col min="7942" max="7942" width="2" style="2" customWidth="1"/>
    <col min="7943" max="7943" width="7" style="2" customWidth="1"/>
    <col min="7944" max="7944" width="4.88671875" style="2" customWidth="1"/>
    <col min="7945" max="7945" width="2.33203125" style="2" customWidth="1"/>
    <col min="7946" max="7946" width="5.88671875" style="2" customWidth="1"/>
    <col min="7947" max="7947" width="5.33203125" style="2" customWidth="1"/>
    <col min="7948" max="7948" width="2.33203125" style="2" customWidth="1"/>
    <col min="7949" max="7949" width="5.5546875" style="2" customWidth="1"/>
    <col min="7950" max="7950" width="5.109375" style="2" customWidth="1"/>
    <col min="7951" max="7951" width="2" style="2" customWidth="1"/>
    <col min="7952" max="7952" width="5.44140625" style="2" customWidth="1"/>
    <col min="7953" max="7953" width="4.88671875" style="2" customWidth="1"/>
    <col min="7954" max="7954" width="1.88671875" style="2" customWidth="1"/>
    <col min="7955" max="7955" width="5.5546875" style="2" customWidth="1"/>
    <col min="7956" max="7956" width="4.6640625" style="2" customWidth="1"/>
    <col min="7957" max="7957" width="1.88671875" style="2" customWidth="1"/>
    <col min="7958" max="7958" width="5.6640625" style="2" customWidth="1"/>
    <col min="7959" max="8192" width="9.109375" style="2"/>
    <col min="8193" max="8193" width="14" style="2" customWidth="1"/>
    <col min="8194" max="8194" width="5" style="2" customWidth="1"/>
    <col min="8195" max="8195" width="2.33203125" style="2" customWidth="1"/>
    <col min="8196" max="8196" width="6.5546875" style="2" customWidth="1"/>
    <col min="8197" max="8197" width="5" style="2" customWidth="1"/>
    <col min="8198" max="8198" width="2" style="2" customWidth="1"/>
    <col min="8199" max="8199" width="7" style="2" customWidth="1"/>
    <col min="8200" max="8200" width="4.88671875" style="2" customWidth="1"/>
    <col min="8201" max="8201" width="2.33203125" style="2" customWidth="1"/>
    <col min="8202" max="8202" width="5.88671875" style="2" customWidth="1"/>
    <col min="8203" max="8203" width="5.33203125" style="2" customWidth="1"/>
    <col min="8204" max="8204" width="2.33203125" style="2" customWidth="1"/>
    <col min="8205" max="8205" width="5.5546875" style="2" customWidth="1"/>
    <col min="8206" max="8206" width="5.109375" style="2" customWidth="1"/>
    <col min="8207" max="8207" width="2" style="2" customWidth="1"/>
    <col min="8208" max="8208" width="5.44140625" style="2" customWidth="1"/>
    <col min="8209" max="8209" width="4.88671875" style="2" customWidth="1"/>
    <col min="8210" max="8210" width="1.88671875" style="2" customWidth="1"/>
    <col min="8211" max="8211" width="5.5546875" style="2" customWidth="1"/>
    <col min="8212" max="8212" width="4.6640625" style="2" customWidth="1"/>
    <col min="8213" max="8213" width="1.88671875" style="2" customWidth="1"/>
    <col min="8214" max="8214" width="5.6640625" style="2" customWidth="1"/>
    <col min="8215" max="8448" width="9.109375" style="2"/>
    <col min="8449" max="8449" width="14" style="2" customWidth="1"/>
    <col min="8450" max="8450" width="5" style="2" customWidth="1"/>
    <col min="8451" max="8451" width="2.33203125" style="2" customWidth="1"/>
    <col min="8452" max="8452" width="6.5546875" style="2" customWidth="1"/>
    <col min="8453" max="8453" width="5" style="2" customWidth="1"/>
    <col min="8454" max="8454" width="2" style="2" customWidth="1"/>
    <col min="8455" max="8455" width="7" style="2" customWidth="1"/>
    <col min="8456" max="8456" width="4.88671875" style="2" customWidth="1"/>
    <col min="8457" max="8457" width="2.33203125" style="2" customWidth="1"/>
    <col min="8458" max="8458" width="5.88671875" style="2" customWidth="1"/>
    <col min="8459" max="8459" width="5.33203125" style="2" customWidth="1"/>
    <col min="8460" max="8460" width="2.33203125" style="2" customWidth="1"/>
    <col min="8461" max="8461" width="5.5546875" style="2" customWidth="1"/>
    <col min="8462" max="8462" width="5.109375" style="2" customWidth="1"/>
    <col min="8463" max="8463" width="2" style="2" customWidth="1"/>
    <col min="8464" max="8464" width="5.44140625" style="2" customWidth="1"/>
    <col min="8465" max="8465" width="4.88671875" style="2" customWidth="1"/>
    <col min="8466" max="8466" width="1.88671875" style="2" customWidth="1"/>
    <col min="8467" max="8467" width="5.5546875" style="2" customWidth="1"/>
    <col min="8468" max="8468" width="4.6640625" style="2" customWidth="1"/>
    <col min="8469" max="8469" width="1.88671875" style="2" customWidth="1"/>
    <col min="8470" max="8470" width="5.6640625" style="2" customWidth="1"/>
    <col min="8471" max="8704" width="9.109375" style="2"/>
    <col min="8705" max="8705" width="14" style="2" customWidth="1"/>
    <col min="8706" max="8706" width="5" style="2" customWidth="1"/>
    <col min="8707" max="8707" width="2.33203125" style="2" customWidth="1"/>
    <col min="8708" max="8708" width="6.5546875" style="2" customWidth="1"/>
    <col min="8709" max="8709" width="5" style="2" customWidth="1"/>
    <col min="8710" max="8710" width="2" style="2" customWidth="1"/>
    <col min="8711" max="8711" width="7" style="2" customWidth="1"/>
    <col min="8712" max="8712" width="4.88671875" style="2" customWidth="1"/>
    <col min="8713" max="8713" width="2.33203125" style="2" customWidth="1"/>
    <col min="8714" max="8714" width="5.88671875" style="2" customWidth="1"/>
    <col min="8715" max="8715" width="5.33203125" style="2" customWidth="1"/>
    <col min="8716" max="8716" width="2.33203125" style="2" customWidth="1"/>
    <col min="8717" max="8717" width="5.5546875" style="2" customWidth="1"/>
    <col min="8718" max="8718" width="5.109375" style="2" customWidth="1"/>
    <col min="8719" max="8719" width="2" style="2" customWidth="1"/>
    <col min="8720" max="8720" width="5.44140625" style="2" customWidth="1"/>
    <col min="8721" max="8721" width="4.88671875" style="2" customWidth="1"/>
    <col min="8722" max="8722" width="1.88671875" style="2" customWidth="1"/>
    <col min="8723" max="8723" width="5.5546875" style="2" customWidth="1"/>
    <col min="8724" max="8724" width="4.6640625" style="2" customWidth="1"/>
    <col min="8725" max="8725" width="1.88671875" style="2" customWidth="1"/>
    <col min="8726" max="8726" width="5.6640625" style="2" customWidth="1"/>
    <col min="8727" max="8960" width="9.109375" style="2"/>
    <col min="8961" max="8961" width="14" style="2" customWidth="1"/>
    <col min="8962" max="8962" width="5" style="2" customWidth="1"/>
    <col min="8963" max="8963" width="2.33203125" style="2" customWidth="1"/>
    <col min="8964" max="8964" width="6.5546875" style="2" customWidth="1"/>
    <col min="8965" max="8965" width="5" style="2" customWidth="1"/>
    <col min="8966" max="8966" width="2" style="2" customWidth="1"/>
    <col min="8967" max="8967" width="7" style="2" customWidth="1"/>
    <col min="8968" max="8968" width="4.88671875" style="2" customWidth="1"/>
    <col min="8969" max="8969" width="2.33203125" style="2" customWidth="1"/>
    <col min="8970" max="8970" width="5.88671875" style="2" customWidth="1"/>
    <col min="8971" max="8971" width="5.33203125" style="2" customWidth="1"/>
    <col min="8972" max="8972" width="2.33203125" style="2" customWidth="1"/>
    <col min="8973" max="8973" width="5.5546875" style="2" customWidth="1"/>
    <col min="8974" max="8974" width="5.109375" style="2" customWidth="1"/>
    <col min="8975" max="8975" width="2" style="2" customWidth="1"/>
    <col min="8976" max="8976" width="5.44140625" style="2" customWidth="1"/>
    <col min="8977" max="8977" width="4.88671875" style="2" customWidth="1"/>
    <col min="8978" max="8978" width="1.88671875" style="2" customWidth="1"/>
    <col min="8979" max="8979" width="5.5546875" style="2" customWidth="1"/>
    <col min="8980" max="8980" width="4.6640625" style="2" customWidth="1"/>
    <col min="8981" max="8981" width="1.88671875" style="2" customWidth="1"/>
    <col min="8982" max="8982" width="5.6640625" style="2" customWidth="1"/>
    <col min="8983" max="9216" width="9.109375" style="2"/>
    <col min="9217" max="9217" width="14" style="2" customWidth="1"/>
    <col min="9218" max="9218" width="5" style="2" customWidth="1"/>
    <col min="9219" max="9219" width="2.33203125" style="2" customWidth="1"/>
    <col min="9220" max="9220" width="6.5546875" style="2" customWidth="1"/>
    <col min="9221" max="9221" width="5" style="2" customWidth="1"/>
    <col min="9222" max="9222" width="2" style="2" customWidth="1"/>
    <col min="9223" max="9223" width="7" style="2" customWidth="1"/>
    <col min="9224" max="9224" width="4.88671875" style="2" customWidth="1"/>
    <col min="9225" max="9225" width="2.33203125" style="2" customWidth="1"/>
    <col min="9226" max="9226" width="5.88671875" style="2" customWidth="1"/>
    <col min="9227" max="9227" width="5.33203125" style="2" customWidth="1"/>
    <col min="9228" max="9228" width="2.33203125" style="2" customWidth="1"/>
    <col min="9229" max="9229" width="5.5546875" style="2" customWidth="1"/>
    <col min="9230" max="9230" width="5.109375" style="2" customWidth="1"/>
    <col min="9231" max="9231" width="2" style="2" customWidth="1"/>
    <col min="9232" max="9232" width="5.44140625" style="2" customWidth="1"/>
    <col min="9233" max="9233" width="4.88671875" style="2" customWidth="1"/>
    <col min="9234" max="9234" width="1.88671875" style="2" customWidth="1"/>
    <col min="9235" max="9235" width="5.5546875" style="2" customWidth="1"/>
    <col min="9236" max="9236" width="4.6640625" style="2" customWidth="1"/>
    <col min="9237" max="9237" width="1.88671875" style="2" customWidth="1"/>
    <col min="9238" max="9238" width="5.6640625" style="2" customWidth="1"/>
    <col min="9239" max="9472" width="9.109375" style="2"/>
    <col min="9473" max="9473" width="14" style="2" customWidth="1"/>
    <col min="9474" max="9474" width="5" style="2" customWidth="1"/>
    <col min="9475" max="9475" width="2.33203125" style="2" customWidth="1"/>
    <col min="9476" max="9476" width="6.5546875" style="2" customWidth="1"/>
    <col min="9477" max="9477" width="5" style="2" customWidth="1"/>
    <col min="9478" max="9478" width="2" style="2" customWidth="1"/>
    <col min="9479" max="9479" width="7" style="2" customWidth="1"/>
    <col min="9480" max="9480" width="4.88671875" style="2" customWidth="1"/>
    <col min="9481" max="9481" width="2.33203125" style="2" customWidth="1"/>
    <col min="9482" max="9482" width="5.88671875" style="2" customWidth="1"/>
    <col min="9483" max="9483" width="5.33203125" style="2" customWidth="1"/>
    <col min="9484" max="9484" width="2.33203125" style="2" customWidth="1"/>
    <col min="9485" max="9485" width="5.5546875" style="2" customWidth="1"/>
    <col min="9486" max="9486" width="5.109375" style="2" customWidth="1"/>
    <col min="9487" max="9487" width="2" style="2" customWidth="1"/>
    <col min="9488" max="9488" width="5.44140625" style="2" customWidth="1"/>
    <col min="9489" max="9489" width="4.88671875" style="2" customWidth="1"/>
    <col min="9490" max="9490" width="1.88671875" style="2" customWidth="1"/>
    <col min="9491" max="9491" width="5.5546875" style="2" customWidth="1"/>
    <col min="9492" max="9492" width="4.6640625" style="2" customWidth="1"/>
    <col min="9493" max="9493" width="1.88671875" style="2" customWidth="1"/>
    <col min="9494" max="9494" width="5.6640625" style="2" customWidth="1"/>
    <col min="9495" max="9728" width="9.109375" style="2"/>
    <col min="9729" max="9729" width="14" style="2" customWidth="1"/>
    <col min="9730" max="9730" width="5" style="2" customWidth="1"/>
    <col min="9731" max="9731" width="2.33203125" style="2" customWidth="1"/>
    <col min="9732" max="9732" width="6.5546875" style="2" customWidth="1"/>
    <col min="9733" max="9733" width="5" style="2" customWidth="1"/>
    <col min="9734" max="9734" width="2" style="2" customWidth="1"/>
    <col min="9735" max="9735" width="7" style="2" customWidth="1"/>
    <col min="9736" max="9736" width="4.88671875" style="2" customWidth="1"/>
    <col min="9737" max="9737" width="2.33203125" style="2" customWidth="1"/>
    <col min="9738" max="9738" width="5.88671875" style="2" customWidth="1"/>
    <col min="9739" max="9739" width="5.33203125" style="2" customWidth="1"/>
    <col min="9740" max="9740" width="2.33203125" style="2" customWidth="1"/>
    <col min="9741" max="9741" width="5.5546875" style="2" customWidth="1"/>
    <col min="9742" max="9742" width="5.109375" style="2" customWidth="1"/>
    <col min="9743" max="9743" width="2" style="2" customWidth="1"/>
    <col min="9744" max="9744" width="5.44140625" style="2" customWidth="1"/>
    <col min="9745" max="9745" width="4.88671875" style="2" customWidth="1"/>
    <col min="9746" max="9746" width="1.88671875" style="2" customWidth="1"/>
    <col min="9747" max="9747" width="5.5546875" style="2" customWidth="1"/>
    <col min="9748" max="9748" width="4.6640625" style="2" customWidth="1"/>
    <col min="9749" max="9749" width="1.88671875" style="2" customWidth="1"/>
    <col min="9750" max="9750" width="5.6640625" style="2" customWidth="1"/>
    <col min="9751" max="9984" width="9.109375" style="2"/>
    <col min="9985" max="9985" width="14" style="2" customWidth="1"/>
    <col min="9986" max="9986" width="5" style="2" customWidth="1"/>
    <col min="9987" max="9987" width="2.33203125" style="2" customWidth="1"/>
    <col min="9988" max="9988" width="6.5546875" style="2" customWidth="1"/>
    <col min="9989" max="9989" width="5" style="2" customWidth="1"/>
    <col min="9990" max="9990" width="2" style="2" customWidth="1"/>
    <col min="9991" max="9991" width="7" style="2" customWidth="1"/>
    <col min="9992" max="9992" width="4.88671875" style="2" customWidth="1"/>
    <col min="9993" max="9993" width="2.33203125" style="2" customWidth="1"/>
    <col min="9994" max="9994" width="5.88671875" style="2" customWidth="1"/>
    <col min="9995" max="9995" width="5.33203125" style="2" customWidth="1"/>
    <col min="9996" max="9996" width="2.33203125" style="2" customWidth="1"/>
    <col min="9997" max="9997" width="5.5546875" style="2" customWidth="1"/>
    <col min="9998" max="9998" width="5.109375" style="2" customWidth="1"/>
    <col min="9999" max="9999" width="2" style="2" customWidth="1"/>
    <col min="10000" max="10000" width="5.44140625" style="2" customWidth="1"/>
    <col min="10001" max="10001" width="4.88671875" style="2" customWidth="1"/>
    <col min="10002" max="10002" width="1.88671875" style="2" customWidth="1"/>
    <col min="10003" max="10003" width="5.5546875" style="2" customWidth="1"/>
    <col min="10004" max="10004" width="4.6640625" style="2" customWidth="1"/>
    <col min="10005" max="10005" width="1.88671875" style="2" customWidth="1"/>
    <col min="10006" max="10006" width="5.6640625" style="2" customWidth="1"/>
    <col min="10007" max="10240" width="9.109375" style="2"/>
    <col min="10241" max="10241" width="14" style="2" customWidth="1"/>
    <col min="10242" max="10242" width="5" style="2" customWidth="1"/>
    <col min="10243" max="10243" width="2.33203125" style="2" customWidth="1"/>
    <col min="10244" max="10244" width="6.5546875" style="2" customWidth="1"/>
    <col min="10245" max="10245" width="5" style="2" customWidth="1"/>
    <col min="10246" max="10246" width="2" style="2" customWidth="1"/>
    <col min="10247" max="10247" width="7" style="2" customWidth="1"/>
    <col min="10248" max="10248" width="4.88671875" style="2" customWidth="1"/>
    <col min="10249" max="10249" width="2.33203125" style="2" customWidth="1"/>
    <col min="10250" max="10250" width="5.88671875" style="2" customWidth="1"/>
    <col min="10251" max="10251" width="5.33203125" style="2" customWidth="1"/>
    <col min="10252" max="10252" width="2.33203125" style="2" customWidth="1"/>
    <col min="10253" max="10253" width="5.5546875" style="2" customWidth="1"/>
    <col min="10254" max="10254" width="5.109375" style="2" customWidth="1"/>
    <col min="10255" max="10255" width="2" style="2" customWidth="1"/>
    <col min="10256" max="10256" width="5.44140625" style="2" customWidth="1"/>
    <col min="10257" max="10257" width="4.88671875" style="2" customWidth="1"/>
    <col min="10258" max="10258" width="1.88671875" style="2" customWidth="1"/>
    <col min="10259" max="10259" width="5.5546875" style="2" customWidth="1"/>
    <col min="10260" max="10260" width="4.6640625" style="2" customWidth="1"/>
    <col min="10261" max="10261" width="1.88671875" style="2" customWidth="1"/>
    <col min="10262" max="10262" width="5.6640625" style="2" customWidth="1"/>
    <col min="10263" max="10496" width="9.109375" style="2"/>
    <col min="10497" max="10497" width="14" style="2" customWidth="1"/>
    <col min="10498" max="10498" width="5" style="2" customWidth="1"/>
    <col min="10499" max="10499" width="2.33203125" style="2" customWidth="1"/>
    <col min="10500" max="10500" width="6.5546875" style="2" customWidth="1"/>
    <col min="10501" max="10501" width="5" style="2" customWidth="1"/>
    <col min="10502" max="10502" width="2" style="2" customWidth="1"/>
    <col min="10503" max="10503" width="7" style="2" customWidth="1"/>
    <col min="10504" max="10504" width="4.88671875" style="2" customWidth="1"/>
    <col min="10505" max="10505" width="2.33203125" style="2" customWidth="1"/>
    <col min="10506" max="10506" width="5.88671875" style="2" customWidth="1"/>
    <col min="10507" max="10507" width="5.33203125" style="2" customWidth="1"/>
    <col min="10508" max="10508" width="2.33203125" style="2" customWidth="1"/>
    <col min="10509" max="10509" width="5.5546875" style="2" customWidth="1"/>
    <col min="10510" max="10510" width="5.109375" style="2" customWidth="1"/>
    <col min="10511" max="10511" width="2" style="2" customWidth="1"/>
    <col min="10512" max="10512" width="5.44140625" style="2" customWidth="1"/>
    <col min="10513" max="10513" width="4.88671875" style="2" customWidth="1"/>
    <col min="10514" max="10514" width="1.88671875" style="2" customWidth="1"/>
    <col min="10515" max="10515" width="5.5546875" style="2" customWidth="1"/>
    <col min="10516" max="10516" width="4.6640625" style="2" customWidth="1"/>
    <col min="10517" max="10517" width="1.88671875" style="2" customWidth="1"/>
    <col min="10518" max="10518" width="5.6640625" style="2" customWidth="1"/>
    <col min="10519" max="10752" width="9.109375" style="2"/>
    <col min="10753" max="10753" width="14" style="2" customWidth="1"/>
    <col min="10754" max="10754" width="5" style="2" customWidth="1"/>
    <col min="10755" max="10755" width="2.33203125" style="2" customWidth="1"/>
    <col min="10756" max="10756" width="6.5546875" style="2" customWidth="1"/>
    <col min="10757" max="10757" width="5" style="2" customWidth="1"/>
    <col min="10758" max="10758" width="2" style="2" customWidth="1"/>
    <col min="10759" max="10759" width="7" style="2" customWidth="1"/>
    <col min="10760" max="10760" width="4.88671875" style="2" customWidth="1"/>
    <col min="10761" max="10761" width="2.33203125" style="2" customWidth="1"/>
    <col min="10762" max="10762" width="5.88671875" style="2" customWidth="1"/>
    <col min="10763" max="10763" width="5.33203125" style="2" customWidth="1"/>
    <col min="10764" max="10764" width="2.33203125" style="2" customWidth="1"/>
    <col min="10765" max="10765" width="5.5546875" style="2" customWidth="1"/>
    <col min="10766" max="10766" width="5.109375" style="2" customWidth="1"/>
    <col min="10767" max="10767" width="2" style="2" customWidth="1"/>
    <col min="10768" max="10768" width="5.44140625" style="2" customWidth="1"/>
    <col min="10769" max="10769" width="4.88671875" style="2" customWidth="1"/>
    <col min="10770" max="10770" width="1.88671875" style="2" customWidth="1"/>
    <col min="10771" max="10771" width="5.5546875" style="2" customWidth="1"/>
    <col min="10772" max="10772" width="4.6640625" style="2" customWidth="1"/>
    <col min="10773" max="10773" width="1.88671875" style="2" customWidth="1"/>
    <col min="10774" max="10774" width="5.6640625" style="2" customWidth="1"/>
    <col min="10775" max="11008" width="9.109375" style="2"/>
    <col min="11009" max="11009" width="14" style="2" customWidth="1"/>
    <col min="11010" max="11010" width="5" style="2" customWidth="1"/>
    <col min="11011" max="11011" width="2.33203125" style="2" customWidth="1"/>
    <col min="11012" max="11012" width="6.5546875" style="2" customWidth="1"/>
    <col min="11013" max="11013" width="5" style="2" customWidth="1"/>
    <col min="11014" max="11014" width="2" style="2" customWidth="1"/>
    <col min="11015" max="11015" width="7" style="2" customWidth="1"/>
    <col min="11016" max="11016" width="4.88671875" style="2" customWidth="1"/>
    <col min="11017" max="11017" width="2.33203125" style="2" customWidth="1"/>
    <col min="11018" max="11018" width="5.88671875" style="2" customWidth="1"/>
    <col min="11019" max="11019" width="5.33203125" style="2" customWidth="1"/>
    <col min="11020" max="11020" width="2.33203125" style="2" customWidth="1"/>
    <col min="11021" max="11021" width="5.5546875" style="2" customWidth="1"/>
    <col min="11022" max="11022" width="5.109375" style="2" customWidth="1"/>
    <col min="11023" max="11023" width="2" style="2" customWidth="1"/>
    <col min="11024" max="11024" width="5.44140625" style="2" customWidth="1"/>
    <col min="11025" max="11025" width="4.88671875" style="2" customWidth="1"/>
    <col min="11026" max="11026" width="1.88671875" style="2" customWidth="1"/>
    <col min="11027" max="11027" width="5.5546875" style="2" customWidth="1"/>
    <col min="11028" max="11028" width="4.6640625" style="2" customWidth="1"/>
    <col min="11029" max="11029" width="1.88671875" style="2" customWidth="1"/>
    <col min="11030" max="11030" width="5.6640625" style="2" customWidth="1"/>
    <col min="11031" max="11264" width="9.109375" style="2"/>
    <col min="11265" max="11265" width="14" style="2" customWidth="1"/>
    <col min="11266" max="11266" width="5" style="2" customWidth="1"/>
    <col min="11267" max="11267" width="2.33203125" style="2" customWidth="1"/>
    <col min="11268" max="11268" width="6.5546875" style="2" customWidth="1"/>
    <col min="11269" max="11269" width="5" style="2" customWidth="1"/>
    <col min="11270" max="11270" width="2" style="2" customWidth="1"/>
    <col min="11271" max="11271" width="7" style="2" customWidth="1"/>
    <col min="11272" max="11272" width="4.88671875" style="2" customWidth="1"/>
    <col min="11273" max="11273" width="2.33203125" style="2" customWidth="1"/>
    <col min="11274" max="11274" width="5.88671875" style="2" customWidth="1"/>
    <col min="11275" max="11275" width="5.33203125" style="2" customWidth="1"/>
    <col min="11276" max="11276" width="2.33203125" style="2" customWidth="1"/>
    <col min="11277" max="11277" width="5.5546875" style="2" customWidth="1"/>
    <col min="11278" max="11278" width="5.109375" style="2" customWidth="1"/>
    <col min="11279" max="11279" width="2" style="2" customWidth="1"/>
    <col min="11280" max="11280" width="5.44140625" style="2" customWidth="1"/>
    <col min="11281" max="11281" width="4.88671875" style="2" customWidth="1"/>
    <col min="11282" max="11282" width="1.88671875" style="2" customWidth="1"/>
    <col min="11283" max="11283" width="5.5546875" style="2" customWidth="1"/>
    <col min="11284" max="11284" width="4.6640625" style="2" customWidth="1"/>
    <col min="11285" max="11285" width="1.88671875" style="2" customWidth="1"/>
    <col min="11286" max="11286" width="5.6640625" style="2" customWidth="1"/>
    <col min="11287" max="11520" width="9.109375" style="2"/>
    <col min="11521" max="11521" width="14" style="2" customWidth="1"/>
    <col min="11522" max="11522" width="5" style="2" customWidth="1"/>
    <col min="11523" max="11523" width="2.33203125" style="2" customWidth="1"/>
    <col min="11524" max="11524" width="6.5546875" style="2" customWidth="1"/>
    <col min="11525" max="11525" width="5" style="2" customWidth="1"/>
    <col min="11526" max="11526" width="2" style="2" customWidth="1"/>
    <col min="11527" max="11527" width="7" style="2" customWidth="1"/>
    <col min="11528" max="11528" width="4.88671875" style="2" customWidth="1"/>
    <col min="11529" max="11529" width="2.33203125" style="2" customWidth="1"/>
    <col min="11530" max="11530" width="5.88671875" style="2" customWidth="1"/>
    <col min="11531" max="11531" width="5.33203125" style="2" customWidth="1"/>
    <col min="11532" max="11532" width="2.33203125" style="2" customWidth="1"/>
    <col min="11533" max="11533" width="5.5546875" style="2" customWidth="1"/>
    <col min="11534" max="11534" width="5.109375" style="2" customWidth="1"/>
    <col min="11535" max="11535" width="2" style="2" customWidth="1"/>
    <col min="11536" max="11536" width="5.44140625" style="2" customWidth="1"/>
    <col min="11537" max="11537" width="4.88671875" style="2" customWidth="1"/>
    <col min="11538" max="11538" width="1.88671875" style="2" customWidth="1"/>
    <col min="11539" max="11539" width="5.5546875" style="2" customWidth="1"/>
    <col min="11540" max="11540" width="4.6640625" style="2" customWidth="1"/>
    <col min="11541" max="11541" width="1.88671875" style="2" customWidth="1"/>
    <col min="11542" max="11542" width="5.6640625" style="2" customWidth="1"/>
    <col min="11543" max="11776" width="9.109375" style="2"/>
    <col min="11777" max="11777" width="14" style="2" customWidth="1"/>
    <col min="11778" max="11778" width="5" style="2" customWidth="1"/>
    <col min="11779" max="11779" width="2.33203125" style="2" customWidth="1"/>
    <col min="11780" max="11780" width="6.5546875" style="2" customWidth="1"/>
    <col min="11781" max="11781" width="5" style="2" customWidth="1"/>
    <col min="11782" max="11782" width="2" style="2" customWidth="1"/>
    <col min="11783" max="11783" width="7" style="2" customWidth="1"/>
    <col min="11784" max="11784" width="4.88671875" style="2" customWidth="1"/>
    <col min="11785" max="11785" width="2.33203125" style="2" customWidth="1"/>
    <col min="11786" max="11786" width="5.88671875" style="2" customWidth="1"/>
    <col min="11787" max="11787" width="5.33203125" style="2" customWidth="1"/>
    <col min="11788" max="11788" width="2.33203125" style="2" customWidth="1"/>
    <col min="11789" max="11789" width="5.5546875" style="2" customWidth="1"/>
    <col min="11790" max="11790" width="5.109375" style="2" customWidth="1"/>
    <col min="11791" max="11791" width="2" style="2" customWidth="1"/>
    <col min="11792" max="11792" width="5.44140625" style="2" customWidth="1"/>
    <col min="11793" max="11793" width="4.88671875" style="2" customWidth="1"/>
    <col min="11794" max="11794" width="1.88671875" style="2" customWidth="1"/>
    <col min="11795" max="11795" width="5.5546875" style="2" customWidth="1"/>
    <col min="11796" max="11796" width="4.6640625" style="2" customWidth="1"/>
    <col min="11797" max="11797" width="1.88671875" style="2" customWidth="1"/>
    <col min="11798" max="11798" width="5.6640625" style="2" customWidth="1"/>
    <col min="11799" max="12032" width="9.109375" style="2"/>
    <col min="12033" max="12033" width="14" style="2" customWidth="1"/>
    <col min="12034" max="12034" width="5" style="2" customWidth="1"/>
    <col min="12035" max="12035" width="2.33203125" style="2" customWidth="1"/>
    <col min="12036" max="12036" width="6.5546875" style="2" customWidth="1"/>
    <col min="12037" max="12037" width="5" style="2" customWidth="1"/>
    <col min="12038" max="12038" width="2" style="2" customWidth="1"/>
    <col min="12039" max="12039" width="7" style="2" customWidth="1"/>
    <col min="12040" max="12040" width="4.88671875" style="2" customWidth="1"/>
    <col min="12041" max="12041" width="2.33203125" style="2" customWidth="1"/>
    <col min="12042" max="12042" width="5.88671875" style="2" customWidth="1"/>
    <col min="12043" max="12043" width="5.33203125" style="2" customWidth="1"/>
    <col min="12044" max="12044" width="2.33203125" style="2" customWidth="1"/>
    <col min="12045" max="12045" width="5.5546875" style="2" customWidth="1"/>
    <col min="12046" max="12046" width="5.109375" style="2" customWidth="1"/>
    <col min="12047" max="12047" width="2" style="2" customWidth="1"/>
    <col min="12048" max="12048" width="5.44140625" style="2" customWidth="1"/>
    <col min="12049" max="12049" width="4.88671875" style="2" customWidth="1"/>
    <col min="12050" max="12050" width="1.88671875" style="2" customWidth="1"/>
    <col min="12051" max="12051" width="5.5546875" style="2" customWidth="1"/>
    <col min="12052" max="12052" width="4.6640625" style="2" customWidth="1"/>
    <col min="12053" max="12053" width="1.88671875" style="2" customWidth="1"/>
    <col min="12054" max="12054" width="5.6640625" style="2" customWidth="1"/>
    <col min="12055" max="12288" width="9.109375" style="2"/>
    <col min="12289" max="12289" width="14" style="2" customWidth="1"/>
    <col min="12290" max="12290" width="5" style="2" customWidth="1"/>
    <col min="12291" max="12291" width="2.33203125" style="2" customWidth="1"/>
    <col min="12292" max="12292" width="6.5546875" style="2" customWidth="1"/>
    <col min="12293" max="12293" width="5" style="2" customWidth="1"/>
    <col min="12294" max="12294" width="2" style="2" customWidth="1"/>
    <col min="12295" max="12295" width="7" style="2" customWidth="1"/>
    <col min="12296" max="12296" width="4.88671875" style="2" customWidth="1"/>
    <col min="12297" max="12297" width="2.33203125" style="2" customWidth="1"/>
    <col min="12298" max="12298" width="5.88671875" style="2" customWidth="1"/>
    <col min="12299" max="12299" width="5.33203125" style="2" customWidth="1"/>
    <col min="12300" max="12300" width="2.33203125" style="2" customWidth="1"/>
    <col min="12301" max="12301" width="5.5546875" style="2" customWidth="1"/>
    <col min="12302" max="12302" width="5.109375" style="2" customWidth="1"/>
    <col min="12303" max="12303" width="2" style="2" customWidth="1"/>
    <col min="12304" max="12304" width="5.44140625" style="2" customWidth="1"/>
    <col min="12305" max="12305" width="4.88671875" style="2" customWidth="1"/>
    <col min="12306" max="12306" width="1.88671875" style="2" customWidth="1"/>
    <col min="12307" max="12307" width="5.5546875" style="2" customWidth="1"/>
    <col min="12308" max="12308" width="4.6640625" style="2" customWidth="1"/>
    <col min="12309" max="12309" width="1.88671875" style="2" customWidth="1"/>
    <col min="12310" max="12310" width="5.6640625" style="2" customWidth="1"/>
    <col min="12311" max="12544" width="9.109375" style="2"/>
    <col min="12545" max="12545" width="14" style="2" customWidth="1"/>
    <col min="12546" max="12546" width="5" style="2" customWidth="1"/>
    <col min="12547" max="12547" width="2.33203125" style="2" customWidth="1"/>
    <col min="12548" max="12548" width="6.5546875" style="2" customWidth="1"/>
    <col min="12549" max="12549" width="5" style="2" customWidth="1"/>
    <col min="12550" max="12550" width="2" style="2" customWidth="1"/>
    <col min="12551" max="12551" width="7" style="2" customWidth="1"/>
    <col min="12552" max="12552" width="4.88671875" style="2" customWidth="1"/>
    <col min="12553" max="12553" width="2.33203125" style="2" customWidth="1"/>
    <col min="12554" max="12554" width="5.88671875" style="2" customWidth="1"/>
    <col min="12555" max="12555" width="5.33203125" style="2" customWidth="1"/>
    <col min="12556" max="12556" width="2.33203125" style="2" customWidth="1"/>
    <col min="12557" max="12557" width="5.5546875" style="2" customWidth="1"/>
    <col min="12558" max="12558" width="5.109375" style="2" customWidth="1"/>
    <col min="12559" max="12559" width="2" style="2" customWidth="1"/>
    <col min="12560" max="12560" width="5.44140625" style="2" customWidth="1"/>
    <col min="12561" max="12561" width="4.88671875" style="2" customWidth="1"/>
    <col min="12562" max="12562" width="1.88671875" style="2" customWidth="1"/>
    <col min="12563" max="12563" width="5.5546875" style="2" customWidth="1"/>
    <col min="12564" max="12564" width="4.6640625" style="2" customWidth="1"/>
    <col min="12565" max="12565" width="1.88671875" style="2" customWidth="1"/>
    <col min="12566" max="12566" width="5.6640625" style="2" customWidth="1"/>
    <col min="12567" max="12800" width="9.109375" style="2"/>
    <col min="12801" max="12801" width="14" style="2" customWidth="1"/>
    <col min="12802" max="12802" width="5" style="2" customWidth="1"/>
    <col min="12803" max="12803" width="2.33203125" style="2" customWidth="1"/>
    <col min="12804" max="12804" width="6.5546875" style="2" customWidth="1"/>
    <col min="12805" max="12805" width="5" style="2" customWidth="1"/>
    <col min="12806" max="12806" width="2" style="2" customWidth="1"/>
    <col min="12807" max="12807" width="7" style="2" customWidth="1"/>
    <col min="12808" max="12808" width="4.88671875" style="2" customWidth="1"/>
    <col min="12809" max="12809" width="2.33203125" style="2" customWidth="1"/>
    <col min="12810" max="12810" width="5.88671875" style="2" customWidth="1"/>
    <col min="12811" max="12811" width="5.33203125" style="2" customWidth="1"/>
    <col min="12812" max="12812" width="2.33203125" style="2" customWidth="1"/>
    <col min="12813" max="12813" width="5.5546875" style="2" customWidth="1"/>
    <col min="12814" max="12814" width="5.109375" style="2" customWidth="1"/>
    <col min="12815" max="12815" width="2" style="2" customWidth="1"/>
    <col min="12816" max="12816" width="5.44140625" style="2" customWidth="1"/>
    <col min="12817" max="12817" width="4.88671875" style="2" customWidth="1"/>
    <col min="12818" max="12818" width="1.88671875" style="2" customWidth="1"/>
    <col min="12819" max="12819" width="5.5546875" style="2" customWidth="1"/>
    <col min="12820" max="12820" width="4.6640625" style="2" customWidth="1"/>
    <col min="12821" max="12821" width="1.88671875" style="2" customWidth="1"/>
    <col min="12822" max="12822" width="5.6640625" style="2" customWidth="1"/>
    <col min="12823" max="13056" width="9.109375" style="2"/>
    <col min="13057" max="13057" width="14" style="2" customWidth="1"/>
    <col min="13058" max="13058" width="5" style="2" customWidth="1"/>
    <col min="13059" max="13059" width="2.33203125" style="2" customWidth="1"/>
    <col min="13060" max="13060" width="6.5546875" style="2" customWidth="1"/>
    <col min="13061" max="13061" width="5" style="2" customWidth="1"/>
    <col min="13062" max="13062" width="2" style="2" customWidth="1"/>
    <col min="13063" max="13063" width="7" style="2" customWidth="1"/>
    <col min="13064" max="13064" width="4.88671875" style="2" customWidth="1"/>
    <col min="13065" max="13065" width="2.33203125" style="2" customWidth="1"/>
    <col min="13066" max="13066" width="5.88671875" style="2" customWidth="1"/>
    <col min="13067" max="13067" width="5.33203125" style="2" customWidth="1"/>
    <col min="13068" max="13068" width="2.33203125" style="2" customWidth="1"/>
    <col min="13069" max="13069" width="5.5546875" style="2" customWidth="1"/>
    <col min="13070" max="13070" width="5.109375" style="2" customWidth="1"/>
    <col min="13071" max="13071" width="2" style="2" customWidth="1"/>
    <col min="13072" max="13072" width="5.44140625" style="2" customWidth="1"/>
    <col min="13073" max="13073" width="4.88671875" style="2" customWidth="1"/>
    <col min="13074" max="13074" width="1.88671875" style="2" customWidth="1"/>
    <col min="13075" max="13075" width="5.5546875" style="2" customWidth="1"/>
    <col min="13076" max="13076" width="4.6640625" style="2" customWidth="1"/>
    <col min="13077" max="13077" width="1.88671875" style="2" customWidth="1"/>
    <col min="13078" max="13078" width="5.6640625" style="2" customWidth="1"/>
    <col min="13079" max="13312" width="9.109375" style="2"/>
    <col min="13313" max="13313" width="14" style="2" customWidth="1"/>
    <col min="13314" max="13314" width="5" style="2" customWidth="1"/>
    <col min="13315" max="13315" width="2.33203125" style="2" customWidth="1"/>
    <col min="13316" max="13316" width="6.5546875" style="2" customWidth="1"/>
    <col min="13317" max="13317" width="5" style="2" customWidth="1"/>
    <col min="13318" max="13318" width="2" style="2" customWidth="1"/>
    <col min="13319" max="13319" width="7" style="2" customWidth="1"/>
    <col min="13320" max="13320" width="4.88671875" style="2" customWidth="1"/>
    <col min="13321" max="13321" width="2.33203125" style="2" customWidth="1"/>
    <col min="13322" max="13322" width="5.88671875" style="2" customWidth="1"/>
    <col min="13323" max="13323" width="5.33203125" style="2" customWidth="1"/>
    <col min="13324" max="13324" width="2.33203125" style="2" customWidth="1"/>
    <col min="13325" max="13325" width="5.5546875" style="2" customWidth="1"/>
    <col min="13326" max="13326" width="5.109375" style="2" customWidth="1"/>
    <col min="13327" max="13327" width="2" style="2" customWidth="1"/>
    <col min="13328" max="13328" width="5.44140625" style="2" customWidth="1"/>
    <col min="13329" max="13329" width="4.88671875" style="2" customWidth="1"/>
    <col min="13330" max="13330" width="1.88671875" style="2" customWidth="1"/>
    <col min="13331" max="13331" width="5.5546875" style="2" customWidth="1"/>
    <col min="13332" max="13332" width="4.6640625" style="2" customWidth="1"/>
    <col min="13333" max="13333" width="1.88671875" style="2" customWidth="1"/>
    <col min="13334" max="13334" width="5.6640625" style="2" customWidth="1"/>
    <col min="13335" max="13568" width="9.109375" style="2"/>
    <col min="13569" max="13569" width="14" style="2" customWidth="1"/>
    <col min="13570" max="13570" width="5" style="2" customWidth="1"/>
    <col min="13571" max="13571" width="2.33203125" style="2" customWidth="1"/>
    <col min="13572" max="13572" width="6.5546875" style="2" customWidth="1"/>
    <col min="13573" max="13573" width="5" style="2" customWidth="1"/>
    <col min="13574" max="13574" width="2" style="2" customWidth="1"/>
    <col min="13575" max="13575" width="7" style="2" customWidth="1"/>
    <col min="13576" max="13576" width="4.88671875" style="2" customWidth="1"/>
    <col min="13577" max="13577" width="2.33203125" style="2" customWidth="1"/>
    <col min="13578" max="13578" width="5.88671875" style="2" customWidth="1"/>
    <col min="13579" max="13579" width="5.33203125" style="2" customWidth="1"/>
    <col min="13580" max="13580" width="2.33203125" style="2" customWidth="1"/>
    <col min="13581" max="13581" width="5.5546875" style="2" customWidth="1"/>
    <col min="13582" max="13582" width="5.109375" style="2" customWidth="1"/>
    <col min="13583" max="13583" width="2" style="2" customWidth="1"/>
    <col min="13584" max="13584" width="5.44140625" style="2" customWidth="1"/>
    <col min="13585" max="13585" width="4.88671875" style="2" customWidth="1"/>
    <col min="13586" max="13586" width="1.88671875" style="2" customWidth="1"/>
    <col min="13587" max="13587" width="5.5546875" style="2" customWidth="1"/>
    <col min="13588" max="13588" width="4.6640625" style="2" customWidth="1"/>
    <col min="13589" max="13589" width="1.88671875" style="2" customWidth="1"/>
    <col min="13590" max="13590" width="5.6640625" style="2" customWidth="1"/>
    <col min="13591" max="13824" width="9.109375" style="2"/>
    <col min="13825" max="13825" width="14" style="2" customWidth="1"/>
    <col min="13826" max="13826" width="5" style="2" customWidth="1"/>
    <col min="13827" max="13827" width="2.33203125" style="2" customWidth="1"/>
    <col min="13828" max="13828" width="6.5546875" style="2" customWidth="1"/>
    <col min="13829" max="13829" width="5" style="2" customWidth="1"/>
    <col min="13830" max="13830" width="2" style="2" customWidth="1"/>
    <col min="13831" max="13831" width="7" style="2" customWidth="1"/>
    <col min="13832" max="13832" width="4.88671875" style="2" customWidth="1"/>
    <col min="13833" max="13833" width="2.33203125" style="2" customWidth="1"/>
    <col min="13834" max="13834" width="5.88671875" style="2" customWidth="1"/>
    <col min="13835" max="13835" width="5.33203125" style="2" customWidth="1"/>
    <col min="13836" max="13836" width="2.33203125" style="2" customWidth="1"/>
    <col min="13837" max="13837" width="5.5546875" style="2" customWidth="1"/>
    <col min="13838" max="13838" width="5.109375" style="2" customWidth="1"/>
    <col min="13839" max="13839" width="2" style="2" customWidth="1"/>
    <col min="13840" max="13840" width="5.44140625" style="2" customWidth="1"/>
    <col min="13841" max="13841" width="4.88671875" style="2" customWidth="1"/>
    <col min="13842" max="13842" width="1.88671875" style="2" customWidth="1"/>
    <col min="13843" max="13843" width="5.5546875" style="2" customWidth="1"/>
    <col min="13844" max="13844" width="4.6640625" style="2" customWidth="1"/>
    <col min="13845" max="13845" width="1.88671875" style="2" customWidth="1"/>
    <col min="13846" max="13846" width="5.6640625" style="2" customWidth="1"/>
    <col min="13847" max="14080" width="9.109375" style="2"/>
    <col min="14081" max="14081" width="14" style="2" customWidth="1"/>
    <col min="14082" max="14082" width="5" style="2" customWidth="1"/>
    <col min="14083" max="14083" width="2.33203125" style="2" customWidth="1"/>
    <col min="14084" max="14084" width="6.5546875" style="2" customWidth="1"/>
    <col min="14085" max="14085" width="5" style="2" customWidth="1"/>
    <col min="14086" max="14086" width="2" style="2" customWidth="1"/>
    <col min="14087" max="14087" width="7" style="2" customWidth="1"/>
    <col min="14088" max="14088" width="4.88671875" style="2" customWidth="1"/>
    <col min="14089" max="14089" width="2.33203125" style="2" customWidth="1"/>
    <col min="14090" max="14090" width="5.88671875" style="2" customWidth="1"/>
    <col min="14091" max="14091" width="5.33203125" style="2" customWidth="1"/>
    <col min="14092" max="14092" width="2.33203125" style="2" customWidth="1"/>
    <col min="14093" max="14093" width="5.5546875" style="2" customWidth="1"/>
    <col min="14094" max="14094" width="5.109375" style="2" customWidth="1"/>
    <col min="14095" max="14095" width="2" style="2" customWidth="1"/>
    <col min="14096" max="14096" width="5.44140625" style="2" customWidth="1"/>
    <col min="14097" max="14097" width="4.88671875" style="2" customWidth="1"/>
    <col min="14098" max="14098" width="1.88671875" style="2" customWidth="1"/>
    <col min="14099" max="14099" width="5.5546875" style="2" customWidth="1"/>
    <col min="14100" max="14100" width="4.6640625" style="2" customWidth="1"/>
    <col min="14101" max="14101" width="1.88671875" style="2" customWidth="1"/>
    <col min="14102" max="14102" width="5.6640625" style="2" customWidth="1"/>
    <col min="14103" max="14336" width="9.109375" style="2"/>
    <col min="14337" max="14337" width="14" style="2" customWidth="1"/>
    <col min="14338" max="14338" width="5" style="2" customWidth="1"/>
    <col min="14339" max="14339" width="2.33203125" style="2" customWidth="1"/>
    <col min="14340" max="14340" width="6.5546875" style="2" customWidth="1"/>
    <col min="14341" max="14341" width="5" style="2" customWidth="1"/>
    <col min="14342" max="14342" width="2" style="2" customWidth="1"/>
    <col min="14343" max="14343" width="7" style="2" customWidth="1"/>
    <col min="14344" max="14344" width="4.88671875" style="2" customWidth="1"/>
    <col min="14345" max="14345" width="2.33203125" style="2" customWidth="1"/>
    <col min="14346" max="14346" width="5.88671875" style="2" customWidth="1"/>
    <col min="14347" max="14347" width="5.33203125" style="2" customWidth="1"/>
    <col min="14348" max="14348" width="2.33203125" style="2" customWidth="1"/>
    <col min="14349" max="14349" width="5.5546875" style="2" customWidth="1"/>
    <col min="14350" max="14350" width="5.109375" style="2" customWidth="1"/>
    <col min="14351" max="14351" width="2" style="2" customWidth="1"/>
    <col min="14352" max="14352" width="5.44140625" style="2" customWidth="1"/>
    <col min="14353" max="14353" width="4.88671875" style="2" customWidth="1"/>
    <col min="14354" max="14354" width="1.88671875" style="2" customWidth="1"/>
    <col min="14355" max="14355" width="5.5546875" style="2" customWidth="1"/>
    <col min="14356" max="14356" width="4.6640625" style="2" customWidth="1"/>
    <col min="14357" max="14357" width="1.88671875" style="2" customWidth="1"/>
    <col min="14358" max="14358" width="5.6640625" style="2" customWidth="1"/>
    <col min="14359" max="14592" width="9.109375" style="2"/>
    <col min="14593" max="14593" width="14" style="2" customWidth="1"/>
    <col min="14594" max="14594" width="5" style="2" customWidth="1"/>
    <col min="14595" max="14595" width="2.33203125" style="2" customWidth="1"/>
    <col min="14596" max="14596" width="6.5546875" style="2" customWidth="1"/>
    <col min="14597" max="14597" width="5" style="2" customWidth="1"/>
    <col min="14598" max="14598" width="2" style="2" customWidth="1"/>
    <col min="14599" max="14599" width="7" style="2" customWidth="1"/>
    <col min="14600" max="14600" width="4.88671875" style="2" customWidth="1"/>
    <col min="14601" max="14601" width="2.33203125" style="2" customWidth="1"/>
    <col min="14602" max="14602" width="5.88671875" style="2" customWidth="1"/>
    <col min="14603" max="14603" width="5.33203125" style="2" customWidth="1"/>
    <col min="14604" max="14604" width="2.33203125" style="2" customWidth="1"/>
    <col min="14605" max="14605" width="5.5546875" style="2" customWidth="1"/>
    <col min="14606" max="14606" width="5.109375" style="2" customWidth="1"/>
    <col min="14607" max="14607" width="2" style="2" customWidth="1"/>
    <col min="14608" max="14608" width="5.44140625" style="2" customWidth="1"/>
    <col min="14609" max="14609" width="4.88671875" style="2" customWidth="1"/>
    <col min="14610" max="14610" width="1.88671875" style="2" customWidth="1"/>
    <col min="14611" max="14611" width="5.5546875" style="2" customWidth="1"/>
    <col min="14612" max="14612" width="4.6640625" style="2" customWidth="1"/>
    <col min="14613" max="14613" width="1.88671875" style="2" customWidth="1"/>
    <col min="14614" max="14614" width="5.6640625" style="2" customWidth="1"/>
    <col min="14615" max="14848" width="9.109375" style="2"/>
    <col min="14849" max="14849" width="14" style="2" customWidth="1"/>
    <col min="14850" max="14850" width="5" style="2" customWidth="1"/>
    <col min="14851" max="14851" width="2.33203125" style="2" customWidth="1"/>
    <col min="14852" max="14852" width="6.5546875" style="2" customWidth="1"/>
    <col min="14853" max="14853" width="5" style="2" customWidth="1"/>
    <col min="14854" max="14854" width="2" style="2" customWidth="1"/>
    <col min="14855" max="14855" width="7" style="2" customWidth="1"/>
    <col min="14856" max="14856" width="4.88671875" style="2" customWidth="1"/>
    <col min="14857" max="14857" width="2.33203125" style="2" customWidth="1"/>
    <col min="14858" max="14858" width="5.88671875" style="2" customWidth="1"/>
    <col min="14859" max="14859" width="5.33203125" style="2" customWidth="1"/>
    <col min="14860" max="14860" width="2.33203125" style="2" customWidth="1"/>
    <col min="14861" max="14861" width="5.5546875" style="2" customWidth="1"/>
    <col min="14862" max="14862" width="5.109375" style="2" customWidth="1"/>
    <col min="14863" max="14863" width="2" style="2" customWidth="1"/>
    <col min="14864" max="14864" width="5.44140625" style="2" customWidth="1"/>
    <col min="14865" max="14865" width="4.88671875" style="2" customWidth="1"/>
    <col min="14866" max="14866" width="1.88671875" style="2" customWidth="1"/>
    <col min="14867" max="14867" width="5.5546875" style="2" customWidth="1"/>
    <col min="14868" max="14868" width="4.6640625" style="2" customWidth="1"/>
    <col min="14869" max="14869" width="1.88671875" style="2" customWidth="1"/>
    <col min="14870" max="14870" width="5.6640625" style="2" customWidth="1"/>
    <col min="14871" max="15104" width="9.109375" style="2"/>
    <col min="15105" max="15105" width="14" style="2" customWidth="1"/>
    <col min="15106" max="15106" width="5" style="2" customWidth="1"/>
    <col min="15107" max="15107" width="2.33203125" style="2" customWidth="1"/>
    <col min="15108" max="15108" width="6.5546875" style="2" customWidth="1"/>
    <col min="15109" max="15109" width="5" style="2" customWidth="1"/>
    <col min="15110" max="15110" width="2" style="2" customWidth="1"/>
    <col min="15111" max="15111" width="7" style="2" customWidth="1"/>
    <col min="15112" max="15112" width="4.88671875" style="2" customWidth="1"/>
    <col min="15113" max="15113" width="2.33203125" style="2" customWidth="1"/>
    <col min="15114" max="15114" width="5.88671875" style="2" customWidth="1"/>
    <col min="15115" max="15115" width="5.33203125" style="2" customWidth="1"/>
    <col min="15116" max="15116" width="2.33203125" style="2" customWidth="1"/>
    <col min="15117" max="15117" width="5.5546875" style="2" customWidth="1"/>
    <col min="15118" max="15118" width="5.109375" style="2" customWidth="1"/>
    <col min="15119" max="15119" width="2" style="2" customWidth="1"/>
    <col min="15120" max="15120" width="5.44140625" style="2" customWidth="1"/>
    <col min="15121" max="15121" width="4.88671875" style="2" customWidth="1"/>
    <col min="15122" max="15122" width="1.88671875" style="2" customWidth="1"/>
    <col min="15123" max="15123" width="5.5546875" style="2" customWidth="1"/>
    <col min="15124" max="15124" width="4.6640625" style="2" customWidth="1"/>
    <col min="15125" max="15125" width="1.88671875" style="2" customWidth="1"/>
    <col min="15126" max="15126" width="5.6640625" style="2" customWidth="1"/>
    <col min="15127" max="15360" width="9.109375" style="2"/>
    <col min="15361" max="15361" width="14" style="2" customWidth="1"/>
    <col min="15362" max="15362" width="5" style="2" customWidth="1"/>
    <col min="15363" max="15363" width="2.33203125" style="2" customWidth="1"/>
    <col min="15364" max="15364" width="6.5546875" style="2" customWidth="1"/>
    <col min="15365" max="15365" width="5" style="2" customWidth="1"/>
    <col min="15366" max="15366" width="2" style="2" customWidth="1"/>
    <col min="15367" max="15367" width="7" style="2" customWidth="1"/>
    <col min="15368" max="15368" width="4.88671875" style="2" customWidth="1"/>
    <col min="15369" max="15369" width="2.33203125" style="2" customWidth="1"/>
    <col min="15370" max="15370" width="5.88671875" style="2" customWidth="1"/>
    <col min="15371" max="15371" width="5.33203125" style="2" customWidth="1"/>
    <col min="15372" max="15372" width="2.33203125" style="2" customWidth="1"/>
    <col min="15373" max="15373" width="5.5546875" style="2" customWidth="1"/>
    <col min="15374" max="15374" width="5.109375" style="2" customWidth="1"/>
    <col min="15375" max="15375" width="2" style="2" customWidth="1"/>
    <col min="15376" max="15376" width="5.44140625" style="2" customWidth="1"/>
    <col min="15377" max="15377" width="4.88671875" style="2" customWidth="1"/>
    <col min="15378" max="15378" width="1.88671875" style="2" customWidth="1"/>
    <col min="15379" max="15379" width="5.5546875" style="2" customWidth="1"/>
    <col min="15380" max="15380" width="4.6640625" style="2" customWidth="1"/>
    <col min="15381" max="15381" width="1.88671875" style="2" customWidth="1"/>
    <col min="15382" max="15382" width="5.6640625" style="2" customWidth="1"/>
    <col min="15383" max="15616" width="9.109375" style="2"/>
    <col min="15617" max="15617" width="14" style="2" customWidth="1"/>
    <col min="15618" max="15618" width="5" style="2" customWidth="1"/>
    <col min="15619" max="15619" width="2.33203125" style="2" customWidth="1"/>
    <col min="15620" max="15620" width="6.5546875" style="2" customWidth="1"/>
    <col min="15621" max="15621" width="5" style="2" customWidth="1"/>
    <col min="15622" max="15622" width="2" style="2" customWidth="1"/>
    <col min="15623" max="15623" width="7" style="2" customWidth="1"/>
    <col min="15624" max="15624" width="4.88671875" style="2" customWidth="1"/>
    <col min="15625" max="15625" width="2.33203125" style="2" customWidth="1"/>
    <col min="15626" max="15626" width="5.88671875" style="2" customWidth="1"/>
    <col min="15627" max="15627" width="5.33203125" style="2" customWidth="1"/>
    <col min="15628" max="15628" width="2.33203125" style="2" customWidth="1"/>
    <col min="15629" max="15629" width="5.5546875" style="2" customWidth="1"/>
    <col min="15630" max="15630" width="5.109375" style="2" customWidth="1"/>
    <col min="15631" max="15631" width="2" style="2" customWidth="1"/>
    <col min="15632" max="15632" width="5.44140625" style="2" customWidth="1"/>
    <col min="15633" max="15633" width="4.88671875" style="2" customWidth="1"/>
    <col min="15634" max="15634" width="1.88671875" style="2" customWidth="1"/>
    <col min="15635" max="15635" width="5.5546875" style="2" customWidth="1"/>
    <col min="15636" max="15636" width="4.6640625" style="2" customWidth="1"/>
    <col min="15637" max="15637" width="1.88671875" style="2" customWidth="1"/>
    <col min="15638" max="15638" width="5.6640625" style="2" customWidth="1"/>
    <col min="15639" max="15872" width="9.109375" style="2"/>
    <col min="15873" max="15873" width="14" style="2" customWidth="1"/>
    <col min="15874" max="15874" width="5" style="2" customWidth="1"/>
    <col min="15875" max="15875" width="2.33203125" style="2" customWidth="1"/>
    <col min="15876" max="15876" width="6.5546875" style="2" customWidth="1"/>
    <col min="15877" max="15877" width="5" style="2" customWidth="1"/>
    <col min="15878" max="15878" width="2" style="2" customWidth="1"/>
    <col min="15879" max="15879" width="7" style="2" customWidth="1"/>
    <col min="15880" max="15880" width="4.88671875" style="2" customWidth="1"/>
    <col min="15881" max="15881" width="2.33203125" style="2" customWidth="1"/>
    <col min="15882" max="15882" width="5.88671875" style="2" customWidth="1"/>
    <col min="15883" max="15883" width="5.33203125" style="2" customWidth="1"/>
    <col min="15884" max="15884" width="2.33203125" style="2" customWidth="1"/>
    <col min="15885" max="15885" width="5.5546875" style="2" customWidth="1"/>
    <col min="15886" max="15886" width="5.109375" style="2" customWidth="1"/>
    <col min="15887" max="15887" width="2" style="2" customWidth="1"/>
    <col min="15888" max="15888" width="5.44140625" style="2" customWidth="1"/>
    <col min="15889" max="15889" width="4.88671875" style="2" customWidth="1"/>
    <col min="15890" max="15890" width="1.88671875" style="2" customWidth="1"/>
    <col min="15891" max="15891" width="5.5546875" style="2" customWidth="1"/>
    <col min="15892" max="15892" width="4.6640625" style="2" customWidth="1"/>
    <col min="15893" max="15893" width="1.88671875" style="2" customWidth="1"/>
    <col min="15894" max="15894" width="5.6640625" style="2" customWidth="1"/>
    <col min="15895" max="16128" width="9.109375" style="2"/>
    <col min="16129" max="16129" width="14" style="2" customWidth="1"/>
    <col min="16130" max="16130" width="5" style="2" customWidth="1"/>
    <col min="16131" max="16131" width="2.33203125" style="2" customWidth="1"/>
    <col min="16132" max="16132" width="6.5546875" style="2" customWidth="1"/>
    <col min="16133" max="16133" width="5" style="2" customWidth="1"/>
    <col min="16134" max="16134" width="2" style="2" customWidth="1"/>
    <col min="16135" max="16135" width="7" style="2" customWidth="1"/>
    <col min="16136" max="16136" width="4.88671875" style="2" customWidth="1"/>
    <col min="16137" max="16137" width="2.33203125" style="2" customWidth="1"/>
    <col min="16138" max="16138" width="5.88671875" style="2" customWidth="1"/>
    <col min="16139" max="16139" width="5.33203125" style="2" customWidth="1"/>
    <col min="16140" max="16140" width="2.33203125" style="2" customWidth="1"/>
    <col min="16141" max="16141" width="5.5546875" style="2" customWidth="1"/>
    <col min="16142" max="16142" width="5.109375" style="2" customWidth="1"/>
    <col min="16143" max="16143" width="2" style="2" customWidth="1"/>
    <col min="16144" max="16144" width="5.44140625" style="2" customWidth="1"/>
    <col min="16145" max="16145" width="4.88671875" style="2" customWidth="1"/>
    <col min="16146" max="16146" width="1.88671875" style="2" customWidth="1"/>
    <col min="16147" max="16147" width="5.5546875" style="2" customWidth="1"/>
    <col min="16148" max="16148" width="4.6640625" style="2" customWidth="1"/>
    <col min="16149" max="16149" width="1.88671875" style="2" customWidth="1"/>
    <col min="16150" max="16150" width="5.6640625" style="2" customWidth="1"/>
    <col min="16151" max="16384" width="9.109375" style="2"/>
  </cols>
  <sheetData>
    <row r="1" spans="1:22" ht="21" x14ac:dyDescent="0.4">
      <c r="A1" s="17" t="s">
        <v>138</v>
      </c>
    </row>
    <row r="3" spans="1:22" x14ac:dyDescent="0.3">
      <c r="A3" s="1" t="s">
        <v>123</v>
      </c>
      <c r="B3" s="1"/>
    </row>
    <row r="4" spans="1:22" x14ac:dyDescent="0.3">
      <c r="A4" s="1" t="s">
        <v>124</v>
      </c>
      <c r="B4" s="1"/>
    </row>
    <row r="5" spans="1:22" x14ac:dyDescent="0.3">
      <c r="A5"/>
      <c r="B5" s="1"/>
    </row>
    <row r="6" spans="1:22" ht="14.25" customHeight="1" x14ac:dyDescent="0.3">
      <c r="A6" s="39" t="s">
        <v>125</v>
      </c>
      <c r="B6" s="40">
        <v>0</v>
      </c>
      <c r="C6" s="41" t="s">
        <v>126</v>
      </c>
      <c r="D6" s="42">
        <v>1</v>
      </c>
      <c r="E6" s="43">
        <v>1</v>
      </c>
      <c r="F6" s="41" t="s">
        <v>126</v>
      </c>
      <c r="G6" s="39">
        <v>3</v>
      </c>
      <c r="H6" s="44">
        <v>3</v>
      </c>
      <c r="I6" s="41" t="s">
        <v>126</v>
      </c>
      <c r="J6" s="42">
        <v>5</v>
      </c>
      <c r="K6" s="43">
        <v>5</v>
      </c>
      <c r="L6" s="41" t="s">
        <v>126</v>
      </c>
      <c r="M6" s="39">
        <v>7</v>
      </c>
      <c r="N6" s="44">
        <v>7</v>
      </c>
      <c r="O6" s="41" t="s">
        <v>126</v>
      </c>
      <c r="P6" s="39">
        <v>10</v>
      </c>
      <c r="Q6" s="5"/>
      <c r="R6" s="45"/>
      <c r="S6" s="46"/>
      <c r="T6" s="5"/>
      <c r="U6" s="45"/>
      <c r="V6" s="46"/>
    </row>
    <row r="7" spans="1:22" ht="14.25" customHeight="1" x14ac:dyDescent="0.3">
      <c r="A7" s="47" t="s">
        <v>43</v>
      </c>
      <c r="B7" s="72">
        <v>10</v>
      </c>
      <c r="C7" s="73"/>
      <c r="D7" s="74"/>
      <c r="E7" s="73">
        <v>25</v>
      </c>
      <c r="F7" s="73"/>
      <c r="G7" s="73"/>
      <c r="H7" s="72">
        <v>40</v>
      </c>
      <c r="I7" s="75"/>
      <c r="J7" s="76"/>
      <c r="K7" s="77">
        <v>20</v>
      </c>
      <c r="L7" s="77"/>
      <c r="M7" s="77"/>
      <c r="N7" s="72">
        <v>5</v>
      </c>
      <c r="O7" s="73"/>
      <c r="P7" s="73"/>
      <c r="Q7" s="71">
        <f>SUM(B7:P7)</f>
        <v>100</v>
      </c>
      <c r="R7" s="71"/>
      <c r="S7" s="71"/>
      <c r="T7" s="71"/>
      <c r="U7" s="71"/>
      <c r="V7" s="71"/>
    </row>
    <row r="8" spans="1:22" x14ac:dyDescent="0.3">
      <c r="A8" s="46"/>
      <c r="B8" s="5"/>
      <c r="C8" s="5"/>
      <c r="D8" s="5"/>
      <c r="E8" s="5"/>
      <c r="F8" s="5"/>
      <c r="G8" s="5"/>
      <c r="H8" s="5"/>
    </row>
    <row r="9" spans="1:22" x14ac:dyDescent="0.3">
      <c r="A9" s="5" t="s">
        <v>127</v>
      </c>
      <c r="B9" s="45"/>
      <c r="C9" s="45"/>
      <c r="D9" s="45"/>
      <c r="E9" s="45"/>
      <c r="F9" s="45"/>
      <c r="G9" s="45"/>
      <c r="H9" s="5"/>
    </row>
    <row r="10" spans="1:22" ht="14.25" customHeight="1" x14ac:dyDescent="0.3">
      <c r="A10" s="19" t="s">
        <v>128</v>
      </c>
      <c r="B10" s="5"/>
      <c r="C10" s="5"/>
      <c r="D10" s="5"/>
      <c r="E10" s="5"/>
      <c r="F10" s="5"/>
      <c r="G10" s="5"/>
      <c r="H10" s="5"/>
    </row>
    <row r="11" spans="1:22" ht="15" customHeight="1" x14ac:dyDescent="0.3">
      <c r="A11" s="19" t="s">
        <v>129</v>
      </c>
      <c r="B11" s="5"/>
      <c r="C11" s="5"/>
      <c r="D11" s="5"/>
      <c r="E11" s="5"/>
      <c r="F11" s="5"/>
      <c r="G11" s="5"/>
      <c r="H11" s="5"/>
    </row>
    <row r="12" spans="1:22" ht="15.6" x14ac:dyDescent="0.3">
      <c r="A12" s="30"/>
      <c r="B12" s="30"/>
    </row>
    <row r="13" spans="1:22" ht="15.6" x14ac:dyDescent="0.3">
      <c r="A13" s="10" t="s">
        <v>14</v>
      </c>
      <c r="B13" s="30"/>
    </row>
    <row r="14" spans="1:22" x14ac:dyDescent="0.3">
      <c r="A14" s="48" t="s">
        <v>130</v>
      </c>
      <c r="B14"/>
      <c r="D14" s="2">
        <f>D6-B6</f>
        <v>1</v>
      </c>
      <c r="G14" s="2">
        <f>G6-E6</f>
        <v>2</v>
      </c>
      <c r="J14" s="2">
        <f>J6-H6</f>
        <v>2</v>
      </c>
      <c r="M14" s="2">
        <f>M6-K6</f>
        <v>2</v>
      </c>
      <c r="P14" s="2">
        <f>P6-N6</f>
        <v>3</v>
      </c>
    </row>
    <row r="15" spans="1:22" x14ac:dyDescent="0.3">
      <c r="A15" t="s">
        <v>131</v>
      </c>
      <c r="B15"/>
      <c r="D15" s="2">
        <f>B7/D14</f>
        <v>10</v>
      </c>
      <c r="G15" s="2">
        <f>E7/G14</f>
        <v>12.5</v>
      </c>
      <c r="J15" s="2">
        <f>H7/J14</f>
        <v>20</v>
      </c>
      <c r="M15" s="2">
        <f>K7/M14</f>
        <v>10</v>
      </c>
      <c r="P15" s="2">
        <f>N7/P14</f>
        <v>1.6666666666666667</v>
      </c>
    </row>
    <row r="16" spans="1:22" x14ac:dyDescent="0.3">
      <c r="A16" s="11" t="s">
        <v>132</v>
      </c>
      <c r="B16" s="1"/>
      <c r="D16" s="49">
        <f>B7/SUM($B7:$P7)</f>
        <v>0.1</v>
      </c>
      <c r="E16" s="49"/>
      <c r="F16" s="49"/>
      <c r="G16" s="49">
        <f>E7/SUM($B7:$P7)</f>
        <v>0.25</v>
      </c>
      <c r="H16" s="49"/>
      <c r="I16" s="49"/>
      <c r="J16" s="49">
        <f>H7/SUM($B7:$P7)</f>
        <v>0.4</v>
      </c>
      <c r="K16" s="49"/>
      <c r="L16" s="49"/>
      <c r="M16" s="49">
        <f>K7/SUM($B7:$P7)</f>
        <v>0.2</v>
      </c>
      <c r="N16" s="49"/>
      <c r="O16" s="49"/>
      <c r="P16" s="49">
        <f>N7/SUM($B7:$P7)</f>
        <v>0.05</v>
      </c>
      <c r="S16" s="49">
        <f>SUM(D16:P16)</f>
        <v>1</v>
      </c>
      <c r="V16" s="49"/>
    </row>
    <row r="17" spans="1:22" x14ac:dyDescent="0.3">
      <c r="A17" s="11" t="s">
        <v>133</v>
      </c>
      <c r="B17" s="1"/>
      <c r="D17" s="49">
        <f>D16</f>
        <v>0.1</v>
      </c>
      <c r="G17" s="49">
        <f>G16+D17</f>
        <v>0.35</v>
      </c>
      <c r="J17" s="49">
        <f>J16+G17</f>
        <v>0.75</v>
      </c>
      <c r="M17" s="49">
        <f>M16+J17</f>
        <v>0.95</v>
      </c>
      <c r="P17" s="49">
        <f>P16+M17</f>
        <v>1</v>
      </c>
      <c r="S17" s="49"/>
      <c r="V17" s="49"/>
    </row>
    <row r="18" spans="1:22" x14ac:dyDescent="0.3">
      <c r="A18" s="11"/>
      <c r="B18" s="1"/>
      <c r="D18" s="49"/>
      <c r="G18" s="49"/>
      <c r="J18" s="49"/>
      <c r="M18" s="49"/>
      <c r="P18" s="49"/>
      <c r="S18" s="49"/>
      <c r="V18" s="49"/>
    </row>
    <row r="19" spans="1:22" x14ac:dyDescent="0.3">
      <c r="A19" s="50" t="s">
        <v>20</v>
      </c>
      <c r="B19" s="50"/>
    </row>
    <row r="20" spans="1:22" x14ac:dyDescent="0.3">
      <c r="A20" s="50" t="s">
        <v>134</v>
      </c>
      <c r="B20" s="50"/>
      <c r="M20" s="49">
        <f>M16*1/2+P16*1/3</f>
        <v>0.11666666666666667</v>
      </c>
    </row>
    <row r="21" spans="1:22" x14ac:dyDescent="0.3">
      <c r="A21" s="50"/>
      <c r="B21" s="50"/>
    </row>
    <row r="22" spans="1:22" x14ac:dyDescent="0.3">
      <c r="A22" s="50" t="s">
        <v>22</v>
      </c>
      <c r="B22" s="50"/>
      <c r="D22" s="51"/>
      <c r="G22" s="51"/>
    </row>
    <row r="23" spans="1:22" x14ac:dyDescent="0.3">
      <c r="A23" s="11" t="s">
        <v>135</v>
      </c>
      <c r="B23" s="50"/>
      <c r="D23" s="2">
        <f>H6+(0.5-G17)/(J17-G17)*(J6-H6)</f>
        <v>3.75</v>
      </c>
    </row>
    <row r="24" spans="1:22" x14ac:dyDescent="0.3">
      <c r="A24"/>
      <c r="B24" s="50"/>
    </row>
    <row r="25" spans="1:22" x14ac:dyDescent="0.3">
      <c r="A25" s="11" t="s">
        <v>136</v>
      </c>
      <c r="B25" s="1"/>
      <c r="D25" s="2">
        <f>(B6+D6)/2</f>
        <v>0.5</v>
      </c>
      <c r="G25" s="2">
        <f>(E6+G6)/2</f>
        <v>2</v>
      </c>
      <c r="J25" s="2">
        <f>(H6+J6)/2</f>
        <v>4</v>
      </c>
      <c r="M25" s="2">
        <f>(K6+M6)/2</f>
        <v>6</v>
      </c>
      <c r="P25" s="2">
        <f>(N6+P6)/2</f>
        <v>8.5</v>
      </c>
    </row>
    <row r="26" spans="1:22" x14ac:dyDescent="0.3">
      <c r="A26" s="11" t="s">
        <v>137</v>
      </c>
      <c r="B26"/>
      <c r="D26" s="2">
        <f>B7*D25</f>
        <v>5</v>
      </c>
      <c r="G26" s="2">
        <f>E7*G25</f>
        <v>50</v>
      </c>
      <c r="J26" s="2">
        <f>H7*J25</f>
        <v>160</v>
      </c>
      <c r="M26" s="2">
        <f>K7*M25</f>
        <v>120</v>
      </c>
      <c r="P26" s="2">
        <f>N7*P25</f>
        <v>42.5</v>
      </c>
    </row>
    <row r="27" spans="1:22" x14ac:dyDescent="0.3">
      <c r="A27" s="50"/>
      <c r="B27" s="52"/>
    </row>
    <row r="28" spans="1:22" x14ac:dyDescent="0.3">
      <c r="A28" s="11" t="s">
        <v>54</v>
      </c>
      <c r="B28"/>
      <c r="D28" s="2">
        <f>SUM(D26:P26)/SUM(B7:P7)</f>
        <v>3.7749999999999999</v>
      </c>
    </row>
    <row r="29" spans="1:22" x14ac:dyDescent="0.3">
      <c r="A29" s="50"/>
      <c r="B29"/>
    </row>
    <row r="30" spans="1:22" x14ac:dyDescent="0.3">
      <c r="A30" s="50"/>
      <c r="B30"/>
    </row>
    <row r="31" spans="1:22" x14ac:dyDescent="0.3">
      <c r="A31" s="50"/>
      <c r="B31"/>
    </row>
  </sheetData>
  <mergeCells count="7">
    <mergeCell ref="T7:V7"/>
    <mergeCell ref="B7:D7"/>
    <mergeCell ref="E7:G7"/>
    <mergeCell ref="H7:J7"/>
    <mergeCell ref="K7:M7"/>
    <mergeCell ref="N7:P7"/>
    <mergeCell ref="Q7:S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workbookViewId="0">
      <selection activeCell="G8" sqref="G8"/>
    </sheetView>
  </sheetViews>
  <sheetFormatPr defaultRowHeight="14.4" x14ac:dyDescent="0.3"/>
  <cols>
    <col min="1" max="1" width="12.6640625" customWidth="1"/>
    <col min="2" max="2" width="24.33203125" customWidth="1"/>
    <col min="14" max="37" width="9.109375" style="2"/>
    <col min="257" max="257" width="12.6640625" customWidth="1"/>
    <col min="258" max="258" width="24.33203125" customWidth="1"/>
    <col min="513" max="513" width="12.6640625" customWidth="1"/>
    <col min="514" max="514" width="24.33203125" customWidth="1"/>
    <col min="769" max="769" width="12.6640625" customWidth="1"/>
    <col min="770" max="770" width="24.33203125" customWidth="1"/>
    <col min="1025" max="1025" width="12.6640625" customWidth="1"/>
    <col min="1026" max="1026" width="24.33203125" customWidth="1"/>
    <col min="1281" max="1281" width="12.6640625" customWidth="1"/>
    <col min="1282" max="1282" width="24.33203125" customWidth="1"/>
    <col min="1537" max="1537" width="12.6640625" customWidth="1"/>
    <col min="1538" max="1538" width="24.33203125" customWidth="1"/>
    <col min="1793" max="1793" width="12.6640625" customWidth="1"/>
    <col min="1794" max="1794" width="24.33203125" customWidth="1"/>
    <col min="2049" max="2049" width="12.6640625" customWidth="1"/>
    <col min="2050" max="2050" width="24.33203125" customWidth="1"/>
    <col min="2305" max="2305" width="12.6640625" customWidth="1"/>
    <col min="2306" max="2306" width="24.33203125" customWidth="1"/>
    <col min="2561" max="2561" width="12.6640625" customWidth="1"/>
    <col min="2562" max="2562" width="24.33203125" customWidth="1"/>
    <col min="2817" max="2817" width="12.6640625" customWidth="1"/>
    <col min="2818" max="2818" width="24.33203125" customWidth="1"/>
    <col min="3073" max="3073" width="12.6640625" customWidth="1"/>
    <col min="3074" max="3074" width="24.33203125" customWidth="1"/>
    <col min="3329" max="3329" width="12.6640625" customWidth="1"/>
    <col min="3330" max="3330" width="24.33203125" customWidth="1"/>
    <col min="3585" max="3585" width="12.6640625" customWidth="1"/>
    <col min="3586" max="3586" width="24.33203125" customWidth="1"/>
    <col min="3841" max="3841" width="12.6640625" customWidth="1"/>
    <col min="3842" max="3842" width="24.33203125" customWidth="1"/>
    <col min="4097" max="4097" width="12.6640625" customWidth="1"/>
    <col min="4098" max="4098" width="24.33203125" customWidth="1"/>
    <col min="4353" max="4353" width="12.6640625" customWidth="1"/>
    <col min="4354" max="4354" width="24.33203125" customWidth="1"/>
    <col min="4609" max="4609" width="12.6640625" customWidth="1"/>
    <col min="4610" max="4610" width="24.33203125" customWidth="1"/>
    <col min="4865" max="4865" width="12.6640625" customWidth="1"/>
    <col min="4866" max="4866" width="24.33203125" customWidth="1"/>
    <col min="5121" max="5121" width="12.6640625" customWidth="1"/>
    <col min="5122" max="5122" width="24.33203125" customWidth="1"/>
    <col min="5377" max="5377" width="12.6640625" customWidth="1"/>
    <col min="5378" max="5378" width="24.33203125" customWidth="1"/>
    <col min="5633" max="5633" width="12.6640625" customWidth="1"/>
    <col min="5634" max="5634" width="24.33203125" customWidth="1"/>
    <col min="5889" max="5889" width="12.6640625" customWidth="1"/>
    <col min="5890" max="5890" width="24.33203125" customWidth="1"/>
    <col min="6145" max="6145" width="12.6640625" customWidth="1"/>
    <col min="6146" max="6146" width="24.33203125" customWidth="1"/>
    <col min="6401" max="6401" width="12.6640625" customWidth="1"/>
    <col min="6402" max="6402" width="24.33203125" customWidth="1"/>
    <col min="6657" max="6657" width="12.6640625" customWidth="1"/>
    <col min="6658" max="6658" width="24.33203125" customWidth="1"/>
    <col min="6913" max="6913" width="12.6640625" customWidth="1"/>
    <col min="6914" max="6914" width="24.33203125" customWidth="1"/>
    <col min="7169" max="7169" width="12.6640625" customWidth="1"/>
    <col min="7170" max="7170" width="24.33203125" customWidth="1"/>
    <col min="7425" max="7425" width="12.6640625" customWidth="1"/>
    <col min="7426" max="7426" width="24.33203125" customWidth="1"/>
    <col min="7681" max="7681" width="12.6640625" customWidth="1"/>
    <col min="7682" max="7682" width="24.33203125" customWidth="1"/>
    <col min="7937" max="7937" width="12.6640625" customWidth="1"/>
    <col min="7938" max="7938" width="24.33203125" customWidth="1"/>
    <col min="8193" max="8193" width="12.6640625" customWidth="1"/>
    <col min="8194" max="8194" width="24.33203125" customWidth="1"/>
    <col min="8449" max="8449" width="12.6640625" customWidth="1"/>
    <col min="8450" max="8450" width="24.33203125" customWidth="1"/>
    <col min="8705" max="8705" width="12.6640625" customWidth="1"/>
    <col min="8706" max="8706" width="24.33203125" customWidth="1"/>
    <col min="8961" max="8961" width="12.6640625" customWidth="1"/>
    <col min="8962" max="8962" width="24.33203125" customWidth="1"/>
    <col min="9217" max="9217" width="12.6640625" customWidth="1"/>
    <col min="9218" max="9218" width="24.33203125" customWidth="1"/>
    <col min="9473" max="9473" width="12.6640625" customWidth="1"/>
    <col min="9474" max="9474" width="24.33203125" customWidth="1"/>
    <col min="9729" max="9729" width="12.6640625" customWidth="1"/>
    <col min="9730" max="9730" width="24.33203125" customWidth="1"/>
    <col min="9985" max="9985" width="12.6640625" customWidth="1"/>
    <col min="9986" max="9986" width="24.33203125" customWidth="1"/>
    <col min="10241" max="10241" width="12.6640625" customWidth="1"/>
    <col min="10242" max="10242" width="24.33203125" customWidth="1"/>
    <col min="10497" max="10497" width="12.6640625" customWidth="1"/>
    <col min="10498" max="10498" width="24.33203125" customWidth="1"/>
    <col min="10753" max="10753" width="12.6640625" customWidth="1"/>
    <col min="10754" max="10754" width="24.33203125" customWidth="1"/>
    <col min="11009" max="11009" width="12.6640625" customWidth="1"/>
    <col min="11010" max="11010" width="24.33203125" customWidth="1"/>
    <col min="11265" max="11265" width="12.6640625" customWidth="1"/>
    <col min="11266" max="11266" width="24.33203125" customWidth="1"/>
    <col min="11521" max="11521" width="12.6640625" customWidth="1"/>
    <col min="11522" max="11522" width="24.33203125" customWidth="1"/>
    <col min="11777" max="11777" width="12.6640625" customWidth="1"/>
    <col min="11778" max="11778" width="24.33203125" customWidth="1"/>
    <col min="12033" max="12033" width="12.6640625" customWidth="1"/>
    <col min="12034" max="12034" width="24.33203125" customWidth="1"/>
    <col min="12289" max="12289" width="12.6640625" customWidth="1"/>
    <col min="12290" max="12290" width="24.33203125" customWidth="1"/>
    <col min="12545" max="12545" width="12.6640625" customWidth="1"/>
    <col min="12546" max="12546" width="24.33203125" customWidth="1"/>
    <col min="12801" max="12801" width="12.6640625" customWidth="1"/>
    <col min="12802" max="12802" width="24.33203125" customWidth="1"/>
    <col min="13057" max="13057" width="12.6640625" customWidth="1"/>
    <col min="13058" max="13058" width="24.33203125" customWidth="1"/>
    <col min="13313" max="13313" width="12.6640625" customWidth="1"/>
    <col min="13314" max="13314" width="24.33203125" customWidth="1"/>
    <col min="13569" max="13569" width="12.6640625" customWidth="1"/>
    <col min="13570" max="13570" width="24.33203125" customWidth="1"/>
    <col min="13825" max="13825" width="12.6640625" customWidth="1"/>
    <col min="13826" max="13826" width="24.33203125" customWidth="1"/>
    <col min="14081" max="14081" width="12.6640625" customWidth="1"/>
    <col min="14082" max="14082" width="24.33203125" customWidth="1"/>
    <col min="14337" max="14337" width="12.6640625" customWidth="1"/>
    <col min="14338" max="14338" width="24.33203125" customWidth="1"/>
    <col min="14593" max="14593" width="12.6640625" customWidth="1"/>
    <col min="14594" max="14594" width="24.33203125" customWidth="1"/>
    <col min="14849" max="14849" width="12.6640625" customWidth="1"/>
    <col min="14850" max="14850" width="24.33203125" customWidth="1"/>
    <col min="15105" max="15105" width="12.6640625" customWidth="1"/>
    <col min="15106" max="15106" width="24.33203125" customWidth="1"/>
    <col min="15361" max="15361" width="12.6640625" customWidth="1"/>
    <col min="15362" max="15362" width="24.33203125" customWidth="1"/>
    <col min="15617" max="15617" width="12.6640625" customWidth="1"/>
    <col min="15618" max="15618" width="24.33203125" customWidth="1"/>
    <col min="15873" max="15873" width="12.6640625" customWidth="1"/>
    <col min="15874" max="15874" width="24.33203125" customWidth="1"/>
    <col min="16129" max="16129" width="12.6640625" customWidth="1"/>
    <col min="16130" max="16130" width="24.33203125" customWidth="1"/>
  </cols>
  <sheetData>
    <row r="1" spans="1:20" ht="21" x14ac:dyDescent="0.4">
      <c r="A1" s="17" t="s">
        <v>159</v>
      </c>
    </row>
    <row r="3" spans="1:20" x14ac:dyDescent="0.3">
      <c r="A3" s="1" t="s">
        <v>139</v>
      </c>
      <c r="B3" s="1"/>
    </row>
    <row r="4" spans="1:20" x14ac:dyDescent="0.3">
      <c r="A4" s="1" t="s">
        <v>140</v>
      </c>
      <c r="B4" s="1"/>
    </row>
    <row r="5" spans="1:20" x14ac:dyDescent="0.3">
      <c r="A5" s="1" t="s">
        <v>141</v>
      </c>
      <c r="B5" s="1"/>
    </row>
    <row r="6" spans="1:20" x14ac:dyDescent="0.3">
      <c r="A6" s="1"/>
      <c r="B6" s="1"/>
    </row>
    <row r="7" spans="1:20" x14ac:dyDescent="0.3">
      <c r="A7" s="53" t="s">
        <v>142</v>
      </c>
      <c r="B7" s="54" t="s">
        <v>143</v>
      </c>
      <c r="C7" s="1" t="s">
        <v>144</v>
      </c>
      <c r="D7" s="68" t="s">
        <v>145</v>
      </c>
      <c r="E7" s="67"/>
      <c r="F7" s="68"/>
      <c r="G7" s="67"/>
      <c r="H7" s="67"/>
      <c r="O7" s="55"/>
      <c r="P7" s="55"/>
    </row>
    <row r="8" spans="1:20" x14ac:dyDescent="0.3">
      <c r="A8" s="1" t="s">
        <v>146</v>
      </c>
      <c r="B8" s="1">
        <v>10</v>
      </c>
      <c r="C8" s="1">
        <v>20</v>
      </c>
      <c r="D8" s="68">
        <f>B8</f>
        <v>10</v>
      </c>
      <c r="E8" s="68">
        <f>C8</f>
        <v>20</v>
      </c>
      <c r="F8" s="67"/>
      <c r="G8" s="67">
        <f>B8*170/100</f>
        <v>17</v>
      </c>
      <c r="H8" s="67">
        <f>C8*30/100</f>
        <v>6</v>
      </c>
    </row>
    <row r="9" spans="1:20" x14ac:dyDescent="0.3">
      <c r="A9" s="56" t="s">
        <v>147</v>
      </c>
      <c r="B9" s="1">
        <v>10</v>
      </c>
      <c r="C9" s="1">
        <v>40</v>
      </c>
      <c r="D9" s="68">
        <f t="shared" ref="D9:E11" si="0">D8+B9</f>
        <v>20</v>
      </c>
      <c r="E9" s="68">
        <f t="shared" si="0"/>
        <v>60</v>
      </c>
      <c r="F9" s="67"/>
      <c r="G9" s="67">
        <f t="shared" ref="G9:G11" si="1">B9*170/100</f>
        <v>17</v>
      </c>
      <c r="H9" s="67">
        <f t="shared" ref="H9:H11" si="2">C9*30/100</f>
        <v>12</v>
      </c>
    </row>
    <row r="10" spans="1:20" x14ac:dyDescent="0.3">
      <c r="A10" s="56" t="s">
        <v>148</v>
      </c>
      <c r="B10" s="1">
        <v>30</v>
      </c>
      <c r="C10" s="1">
        <v>20</v>
      </c>
      <c r="D10" s="68">
        <f t="shared" si="0"/>
        <v>50</v>
      </c>
      <c r="E10" s="68">
        <f t="shared" si="0"/>
        <v>80</v>
      </c>
      <c r="F10" s="67"/>
      <c r="G10" s="67">
        <f t="shared" si="1"/>
        <v>51</v>
      </c>
      <c r="H10" s="67">
        <f t="shared" si="2"/>
        <v>6</v>
      </c>
    </row>
    <row r="11" spans="1:20" x14ac:dyDescent="0.3">
      <c r="A11" s="56" t="s">
        <v>149</v>
      </c>
      <c r="B11" s="1">
        <v>50</v>
      </c>
      <c r="C11" s="1">
        <v>20</v>
      </c>
      <c r="D11" s="68">
        <f t="shared" si="0"/>
        <v>100</v>
      </c>
      <c r="E11" s="68">
        <f t="shared" si="0"/>
        <v>100</v>
      </c>
      <c r="F11" s="67"/>
      <c r="G11" s="67">
        <f t="shared" si="1"/>
        <v>85</v>
      </c>
      <c r="H11" s="67">
        <f t="shared" si="2"/>
        <v>6</v>
      </c>
    </row>
    <row r="12" spans="1:20" x14ac:dyDescent="0.3">
      <c r="A12" s="57" t="s">
        <v>109</v>
      </c>
      <c r="B12" s="57">
        <f>SUM(B8:B11)</f>
        <v>100</v>
      </c>
      <c r="C12" s="57">
        <f>SUM(C8:C11)</f>
        <v>100</v>
      </c>
      <c r="D12" s="68"/>
      <c r="E12" s="67"/>
      <c r="F12" s="67"/>
      <c r="G12" s="67">
        <f>SUM(G8:G11)</f>
        <v>170</v>
      </c>
      <c r="H12" s="67">
        <f>SUM(H8:H11)</f>
        <v>30</v>
      </c>
    </row>
    <row r="13" spans="1:20" x14ac:dyDescent="0.3">
      <c r="A13" s="1"/>
      <c r="B13" s="1"/>
      <c r="O13" s="58"/>
      <c r="P13" s="58"/>
      <c r="Q13" s="58"/>
      <c r="R13" s="58"/>
      <c r="S13" s="58"/>
      <c r="T13" s="58"/>
    </row>
    <row r="14" spans="1:20" x14ac:dyDescent="0.3">
      <c r="A14" s="1" t="s">
        <v>150</v>
      </c>
      <c r="B14" s="1"/>
      <c r="C14" s="59"/>
      <c r="O14" s="55"/>
      <c r="P14" s="55"/>
      <c r="Q14" s="55"/>
      <c r="R14" s="55"/>
      <c r="S14" s="55"/>
      <c r="T14" s="55"/>
    </row>
    <row r="15" spans="1:20" x14ac:dyDescent="0.3">
      <c r="A15" s="1" t="s">
        <v>151</v>
      </c>
      <c r="B15" s="1"/>
      <c r="C15" s="60"/>
      <c r="O15" s="55"/>
      <c r="P15" s="55"/>
      <c r="Q15" s="55"/>
      <c r="R15" s="55"/>
      <c r="S15" s="55"/>
      <c r="T15" s="55"/>
    </row>
    <row r="16" spans="1:20" x14ac:dyDescent="0.3">
      <c r="A16" s="1"/>
      <c r="B16" s="1"/>
      <c r="C16" s="60"/>
      <c r="O16" s="55"/>
      <c r="P16" s="55"/>
      <c r="Q16" s="55"/>
      <c r="R16" s="55"/>
      <c r="S16" s="55"/>
      <c r="T16" s="55"/>
    </row>
    <row r="18" spans="1:6" x14ac:dyDescent="0.3">
      <c r="A18" t="s">
        <v>152</v>
      </c>
    </row>
    <row r="20" spans="1:6" x14ac:dyDescent="0.3">
      <c r="A20" s="61" t="s">
        <v>119</v>
      </c>
      <c r="B20" s="62">
        <f xml:space="preserve"> 28.5</f>
        <v>28.5</v>
      </c>
      <c r="C20" s="13"/>
      <c r="D20" s="13"/>
      <c r="E20" s="2"/>
      <c r="F20" s="2"/>
    </row>
    <row r="21" spans="1:6" x14ac:dyDescent="0.3">
      <c r="A21" s="10" t="s">
        <v>153</v>
      </c>
      <c r="B21" s="63">
        <f>25.5+(25-20)/(50-20)*(28.5-25.5)</f>
        <v>26</v>
      </c>
      <c r="C21" s="63"/>
      <c r="D21" s="63"/>
      <c r="E21" s="2"/>
      <c r="F21" s="2"/>
    </row>
    <row r="22" spans="1:6" x14ac:dyDescent="0.3">
      <c r="A22" s="10" t="s">
        <v>154</v>
      </c>
      <c r="B22" s="63">
        <f>28.5+(75-50)/(100-50)*(30.5-28.5)</f>
        <v>29.5</v>
      </c>
      <c r="C22" s="63"/>
      <c r="D22" s="63"/>
      <c r="E22" s="2"/>
      <c r="F22" s="2"/>
    </row>
    <row r="23" spans="1:6" x14ac:dyDescent="0.3">
      <c r="A23" s="10" t="s">
        <v>155</v>
      </c>
      <c r="B23" s="63"/>
      <c r="C23" s="63">
        <f>B22-B21</f>
        <v>3.5</v>
      </c>
      <c r="D23" s="63"/>
      <c r="E23" s="2"/>
      <c r="F23" s="2"/>
    </row>
    <row r="25" spans="1:6" x14ac:dyDescent="0.3">
      <c r="A25" t="s">
        <v>156</v>
      </c>
    </row>
    <row r="27" spans="1:6" x14ac:dyDescent="0.3">
      <c r="A27" s="61" t="s">
        <v>119</v>
      </c>
      <c r="B27" s="62">
        <f>22.5+(50-20)/(60-20)*(25.5-22.5)</f>
        <v>24.75</v>
      </c>
    </row>
    <row r="28" spans="1:6" x14ac:dyDescent="0.3">
      <c r="A28" s="10" t="s">
        <v>153</v>
      </c>
      <c r="B28" s="63">
        <f>22.5+(25-20)/(60-20)*(25.5-22.5)</f>
        <v>22.875</v>
      </c>
    </row>
    <row r="29" spans="1:6" x14ac:dyDescent="0.3">
      <c r="A29" s="10" t="s">
        <v>154</v>
      </c>
      <c r="B29" s="63">
        <f>25.5+(75-60)/(80-60)*(28.5-25.5)</f>
        <v>27.75</v>
      </c>
      <c r="C29" s="64"/>
    </row>
    <row r="30" spans="1:6" s="2" customFormat="1" x14ac:dyDescent="0.3">
      <c r="A30" s="10" t="s">
        <v>155</v>
      </c>
      <c r="B30" s="63"/>
      <c r="C30" s="63">
        <f>B29-B28</f>
        <v>4.875</v>
      </c>
    </row>
    <row r="31" spans="1:6" s="2" customFormat="1" x14ac:dyDescent="0.3">
      <c r="C31" s="49"/>
    </row>
    <row r="32" spans="1:6" x14ac:dyDescent="0.3">
      <c r="A32" s="65" t="s">
        <v>157</v>
      </c>
      <c r="C32" s="66"/>
    </row>
    <row r="34" spans="1:8" x14ac:dyDescent="0.3">
      <c r="A34" s="65" t="s">
        <v>20</v>
      </c>
    </row>
    <row r="35" spans="1:8" x14ac:dyDescent="0.3">
      <c r="A35" t="s">
        <v>158</v>
      </c>
      <c r="D35" s="35" t="s">
        <v>163</v>
      </c>
      <c r="H35">
        <f>(G8+H8+G9+H9+G10/5+H10/3)/200*100</f>
        <v>32.1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Foglio1</vt:lpstr>
      <vt:lpstr>Foglio2</vt:lpstr>
      <vt:lpstr>Foglio3</vt:lpstr>
      <vt:lpstr>Foglio4</vt:lpstr>
      <vt:lpstr>Foglio5</vt:lpstr>
      <vt:lpstr>Foglio6</vt:lpstr>
      <vt:lpstr>Foglio7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dcterms:created xsi:type="dcterms:W3CDTF">2015-03-04T18:23:19Z</dcterms:created>
  <dcterms:modified xsi:type="dcterms:W3CDTF">2021-06-14T08:56:38Z</dcterms:modified>
</cp:coreProperties>
</file>