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Luisa\Statistica\Anno 2021-2022\"/>
    </mc:Choice>
  </mc:AlternateContent>
  <bookViews>
    <workbookView xWindow="0" yWindow="0" windowWidth="14376" windowHeight="3936" activeTab="3"/>
  </bookViews>
  <sheets>
    <sheet name="Foglio1" sheetId="1" r:id="rId1"/>
    <sheet name="Foglio2" sheetId="2" r:id="rId2"/>
    <sheet name="Foglio3" sheetId="3" r:id="rId3"/>
    <sheet name="Foglio4" sheetId="4" r:id="rId4"/>
  </sheets>
  <calcPr calcId="152511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4" l="1"/>
  <c r="M6" i="4" l="1"/>
  <c r="M7" i="4"/>
  <c r="M8" i="4"/>
  <c r="M9" i="4"/>
  <c r="M10" i="4"/>
  <c r="M11" i="4"/>
  <c r="M12" i="4"/>
  <c r="M13" i="4"/>
  <c r="M5" i="4"/>
  <c r="L6" i="4"/>
  <c r="L7" i="4"/>
  <c r="L8" i="4"/>
  <c r="L9" i="4"/>
  <c r="L10" i="4"/>
  <c r="L11" i="4"/>
  <c r="L12" i="4"/>
  <c r="L13" i="4"/>
  <c r="L14" i="4"/>
  <c r="L5" i="4"/>
  <c r="G14" i="4" l="1"/>
  <c r="H14" i="4"/>
  <c r="I14" i="4"/>
  <c r="J14" i="4"/>
  <c r="K14" i="4"/>
  <c r="K6" i="4" l="1"/>
  <c r="K7" i="4"/>
  <c r="K8" i="4"/>
  <c r="K9" i="4"/>
  <c r="K10" i="4"/>
  <c r="K11" i="4"/>
  <c r="K12" i="4"/>
  <c r="K13" i="4"/>
  <c r="K5" i="4"/>
  <c r="F14" i="4"/>
  <c r="F6" i="4"/>
  <c r="F7" i="4"/>
  <c r="F8" i="4"/>
  <c r="F9" i="4"/>
  <c r="F10" i="4"/>
  <c r="F11" i="4"/>
  <c r="F12" i="4"/>
  <c r="F13" i="4"/>
  <c r="F5" i="4"/>
  <c r="C47" i="3"/>
  <c r="B47" i="3"/>
  <c r="D43" i="3"/>
  <c r="C43" i="3"/>
  <c r="B42" i="3"/>
  <c r="B41" i="3"/>
  <c r="G31" i="3"/>
  <c r="G32" i="3" s="1"/>
  <c r="G33" i="3" s="1"/>
  <c r="G34" i="3" s="1"/>
  <c r="G35" i="3" s="1"/>
  <c r="G36" i="3" s="1"/>
  <c r="F32" i="3"/>
  <c r="F33" i="3"/>
  <c r="F34" i="3"/>
  <c r="F35" i="3"/>
  <c r="F36" i="3"/>
  <c r="F31" i="3"/>
  <c r="F37" i="3" s="1"/>
  <c r="H22" i="3"/>
  <c r="H23" i="3" s="1"/>
  <c r="H21" i="3"/>
  <c r="H20" i="3"/>
  <c r="H19" i="3"/>
  <c r="H17" i="3"/>
  <c r="H18" i="3" s="1"/>
  <c r="H16" i="3"/>
  <c r="H15" i="3"/>
  <c r="H14" i="3"/>
  <c r="H13" i="3"/>
  <c r="E9" i="3"/>
  <c r="I18" i="3" s="1"/>
  <c r="I19" i="3" s="1"/>
  <c r="E10" i="3"/>
  <c r="I21" i="3" s="1"/>
  <c r="I22" i="3" s="1"/>
  <c r="D9" i="3"/>
  <c r="D10" i="3"/>
  <c r="C83" i="2"/>
  <c r="H81" i="2"/>
  <c r="B74" i="2"/>
  <c r="I72" i="2"/>
  <c r="G67" i="2"/>
  <c r="G66" i="2"/>
  <c r="G65" i="2"/>
  <c r="G64" i="2"/>
  <c r="G63" i="2"/>
  <c r="G62" i="2"/>
  <c r="G61" i="2"/>
  <c r="G60" i="2"/>
  <c r="G59" i="2"/>
  <c r="G58" i="2"/>
  <c r="G57" i="2"/>
  <c r="D58" i="2"/>
  <c r="D59" i="2"/>
  <c r="D60" i="2"/>
  <c r="D61" i="2"/>
  <c r="D57" i="2"/>
  <c r="D56" i="2"/>
  <c r="C62" i="2"/>
  <c r="C57" i="2"/>
  <c r="C58" i="2"/>
  <c r="C59" i="2"/>
  <c r="C60" i="2"/>
  <c r="C61" i="2"/>
  <c r="C56" i="2"/>
  <c r="B40" i="2"/>
  <c r="B46" i="2" l="1"/>
  <c r="B42" i="2"/>
  <c r="B41" i="2"/>
  <c r="B43" i="2"/>
  <c r="B44" i="2"/>
  <c r="B45" i="2"/>
  <c r="A36" i="2"/>
  <c r="A35" i="2"/>
  <c r="B61" i="1"/>
  <c r="C42" i="1"/>
  <c r="C43" i="1"/>
  <c r="A46" i="1" s="1"/>
  <c r="C41" i="1"/>
  <c r="F30" i="1"/>
  <c r="D33" i="1"/>
  <c r="F27" i="1" s="1"/>
  <c r="C33" i="1"/>
  <c r="E24" i="1" s="1"/>
  <c r="B31" i="1"/>
  <c r="B30" i="1"/>
  <c r="B29" i="1"/>
  <c r="B28" i="1"/>
  <c r="B27" i="1"/>
  <c r="B26" i="1"/>
  <c r="B25" i="1"/>
  <c r="B24" i="1"/>
  <c r="B23" i="1"/>
  <c r="E31" i="1" l="1"/>
  <c r="E26" i="1"/>
  <c r="F23" i="1"/>
  <c r="H23" i="1" s="1"/>
  <c r="F29" i="1"/>
  <c r="F24" i="1"/>
  <c r="E23" i="1"/>
  <c r="E29" i="1"/>
  <c r="E25" i="1"/>
  <c r="F32" i="1"/>
  <c r="F28" i="1"/>
  <c r="F26" i="1"/>
  <c r="E27" i="1"/>
  <c r="F25" i="1"/>
  <c r="E30" i="1"/>
  <c r="E32" i="1"/>
  <c r="E28" i="1"/>
  <c r="F31" i="1"/>
  <c r="C11" i="3"/>
  <c r="B8" i="3"/>
  <c r="D8" i="3" s="1"/>
  <c r="E8" i="3" s="1"/>
  <c r="I15" i="3" s="1"/>
  <c r="I16" i="3" s="1"/>
  <c r="B7" i="3"/>
  <c r="D7" i="3" s="1"/>
  <c r="E7" i="3" s="1"/>
  <c r="I12" i="3" s="1"/>
  <c r="I13" i="3" s="1"/>
  <c r="B6" i="3"/>
  <c r="B5" i="3"/>
  <c r="D15" i="1"/>
  <c r="C15" i="1"/>
  <c r="B13" i="1"/>
  <c r="B12" i="1"/>
  <c r="B11" i="1"/>
  <c r="B10" i="1"/>
  <c r="B9" i="1"/>
  <c r="B8" i="1"/>
  <c r="B7" i="1"/>
  <c r="B6" i="1"/>
  <c r="B5" i="1"/>
  <c r="H7" i="3" l="1"/>
  <c r="H8" i="3" s="1"/>
  <c r="H9" i="3" s="1"/>
  <c r="D5" i="3"/>
  <c r="E5" i="3" s="1"/>
  <c r="I6" i="3" s="1"/>
  <c r="I7" i="3" s="1"/>
  <c r="H10" i="3"/>
  <c r="H11" i="3" s="1"/>
  <c r="D6" i="3"/>
  <c r="E6" i="3" s="1"/>
  <c r="I9" i="3" s="1"/>
  <c r="I10" i="3" s="1"/>
  <c r="G23" i="1"/>
  <c r="G24" i="1" s="1"/>
  <c r="G25" i="1" s="1"/>
  <c r="G26" i="1" s="1"/>
  <c r="G27" i="1" s="1"/>
  <c r="G28" i="1" s="1"/>
  <c r="G29" i="1" s="1"/>
  <c r="G30" i="1" s="1"/>
  <c r="G31" i="1" s="1"/>
  <c r="G32" i="1" s="1"/>
  <c r="E33" i="1"/>
  <c r="H24" i="1"/>
  <c r="H25" i="1" s="1"/>
  <c r="H26" i="1" s="1"/>
  <c r="H27" i="1" s="1"/>
  <c r="H28" i="1" s="1"/>
  <c r="H29" i="1" s="1"/>
  <c r="H30" i="1" s="1"/>
  <c r="H31" i="1" s="1"/>
  <c r="H32" i="1" s="1"/>
  <c r="F33" i="1"/>
</calcChain>
</file>

<file path=xl/sharedStrings.xml><?xml version="1.0" encoding="utf-8"?>
<sst xmlns="http://schemas.openxmlformats.org/spreadsheetml/2006/main" count="90" uniqueCount="68">
  <si>
    <t>La seguente tabella riguarda il tempo per passare da 0 a 100 km/h di 17 automobili tedesche e 18 automobili giapponesi.</t>
  </si>
  <si>
    <t>Tempo (in secondi)</t>
  </si>
  <si>
    <t>Auto Tedesche</t>
  </si>
  <si>
    <t>Auto Giapponesi</t>
  </si>
  <si>
    <t>Estremo inf</t>
  </si>
  <si>
    <t>Estremo sup</t>
  </si>
  <si>
    <t>Totale</t>
  </si>
  <si>
    <t>a) Sulla base del confronto tra le due funzioni di ripartizione, è possibile dedurre che l’accelerazione delle auto tedesche è migliore?</t>
  </si>
  <si>
    <t>b) Si calcoli la percentuale di automobili tedesche con un tempo di accelerazione da 0 a 100 km/h compreso tra 7,5 e 10,2 secondi.</t>
  </si>
  <si>
    <t>c) Si determini il valore del tempo di accelerazione al di sotto del quale troviamo il 60% delle automobili tedesche</t>
  </si>
  <si>
    <t>I dati si riferiscono al numero di clienti che effettuano un acquisto in un dato negozio dalle 9 alle 10 di ogni giorno. Supponiamo di aver osservato i seguenti numeri in 30 giorni successivi:</t>
  </si>
  <si>
    <t>Giorno</t>
  </si>
  <si>
    <t>N. clienti</t>
  </si>
  <si>
    <t>a) Rappresentare graficamente le osservazioni.</t>
  </si>
  <si>
    <t xml:space="preserve">b) Costruire la funzione di frequenza cumulata e rappresentarla graficamente. </t>
  </si>
  <si>
    <t xml:space="preserve">(c) Determinare la frequenza (relativa) dei giorni con un numero di clienti compreso tra 1 e 3. </t>
  </si>
  <si>
    <t>(d)Determinare la frequenza (relativa) dei giorni con un numero di clienti superiore a 1.</t>
  </si>
  <si>
    <t>La distribuzione del fatturato (in milioni di euro) delle aziende di un settore è risultata la seguente:</t>
  </si>
  <si>
    <t>Fatturato</t>
  </si>
  <si>
    <t>Estremo inferiore</t>
  </si>
  <si>
    <t>Estremo superiore</t>
  </si>
  <si>
    <t>Tot</t>
  </si>
  <si>
    <t>b) Costruire la funzione di frequenza cumulata.</t>
  </si>
  <si>
    <t>c) Determinare la percentuale di aziende con un fatturato tra 15 e 60 milioni di euro</t>
  </si>
  <si>
    <t>d) Determinare la percentuale di aziende con al più 26 milioni di fatturato.</t>
  </si>
  <si>
    <t>Per ciascuno degli scontrini raccolti durante la scorsa settimana, si rilevi la prima cifra, ossia la cifra più a sinistra diversa da 0</t>
  </si>
  <si>
    <t xml:space="preserve"> (ad esempio, per uno scontrino da 8,50 euro la cifra 8, per uno scontrino da 15 euro la cifra 1, per uno scontrino da 0,90 la cifra 9)</t>
  </si>
  <si>
    <t>Si costruisca quindi la distribuzione di frequenza degli scontrini rispetto al carattere "prima cifra".</t>
  </si>
  <si>
    <t>Identificativo scontrino</t>
  </si>
  <si>
    <t>Prima cifra</t>
  </si>
  <si>
    <t>Frequenze relative auto tedesche</t>
  </si>
  <si>
    <t>Frequenze relative auto giapponesi</t>
  </si>
  <si>
    <t>Frequenze relative cumulate auto tedesche</t>
  </si>
  <si>
    <t>Frequenze relative cumulate auto giapponesi</t>
  </si>
  <si>
    <t>F(10,2) =</t>
  </si>
  <si>
    <t>F(7,5) =</t>
  </si>
  <si>
    <t>F(10,2)-(F7,5)=</t>
  </si>
  <si>
    <t>La percentuale di automobili tedesche con un tempo di accelerazione da 0 a 100 km/h compreso tra 7,5 e 10,2 secondi</t>
  </si>
  <si>
    <t>F(x) =</t>
  </si>
  <si>
    <t>x =</t>
  </si>
  <si>
    <t>Frequenze assolute (n_i)</t>
  </si>
  <si>
    <t>Modalità del carattere (x_i)</t>
  </si>
  <si>
    <t>Etichette di riga</t>
  </si>
  <si>
    <t>Totale complessivo</t>
  </si>
  <si>
    <t>Conteggio di Giorno</t>
  </si>
  <si>
    <t>Frequenze relative (f_i)</t>
  </si>
  <si>
    <t>Frequenze relative cumulate (F_i)</t>
  </si>
  <si>
    <t>ascisse</t>
  </si>
  <si>
    <t>ordinate</t>
  </si>
  <si>
    <t>La frequenza (relativa) dei giorni con un numero di clienti compreso tra 1 e 3 è</t>
  </si>
  <si>
    <t>F(3)-F(0) =</t>
  </si>
  <si>
    <t xml:space="preserve"> La frequenza (relativa) dei giorni con un numero di clienti superiore a 1 è</t>
  </si>
  <si>
    <t>F(5)-F(1) = 1-F(1) =</t>
  </si>
  <si>
    <t>Ampiezza (a_i)</t>
  </si>
  <si>
    <t>Frequenze (n_i)</t>
  </si>
  <si>
    <t>Densità di frequenza (h_i)</t>
  </si>
  <si>
    <t>F(60) =</t>
  </si>
  <si>
    <t>F(15) =</t>
  </si>
  <si>
    <t>F(60)-F(15) =</t>
  </si>
  <si>
    <t>F(26) =</t>
  </si>
  <si>
    <t>Modalità (x_i)</t>
  </si>
  <si>
    <t>Frequenze (n_i) - Prof.</t>
  </si>
  <si>
    <t>Frequenze (n_i) - Studente 1</t>
  </si>
  <si>
    <t>Frequenze (n_i) - Studente 2</t>
  </si>
  <si>
    <t>Frequenze (n_i) - Studente 3</t>
  </si>
  <si>
    <t>Frequenze (n_i) - Studente 4</t>
  </si>
  <si>
    <t>Frequenze relative</t>
  </si>
  <si>
    <t>Probabilità (legge di  Benford)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</si>
</sst>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Border="1"/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6" xfId="0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Funzione di ripartizione per il carattere tempo di accelerazione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Auto tedesche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Foglio1!$B$22:$B$32</c:f>
              <c:numCache>
                <c:formatCode>General</c:formatCode>
                <c:ptCount val="11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</c:numCache>
            </c:numRef>
          </c:xVal>
          <c:yVal>
            <c:numRef>
              <c:f>Foglio1!$G$22:$G$32</c:f>
              <c:numCache>
                <c:formatCode>General</c:formatCode>
                <c:ptCount val="11"/>
                <c:pt idx="0">
                  <c:v>0</c:v>
                </c:pt>
                <c:pt idx="1">
                  <c:v>5.8823529411764705E-2</c:v>
                </c:pt>
                <c:pt idx="2">
                  <c:v>0.11764705882352941</c:v>
                </c:pt>
                <c:pt idx="3">
                  <c:v>0.41176470588235292</c:v>
                </c:pt>
                <c:pt idx="4">
                  <c:v>0.41176470588235292</c:v>
                </c:pt>
                <c:pt idx="5">
                  <c:v>0.70588235294117641</c:v>
                </c:pt>
                <c:pt idx="6">
                  <c:v>0.88235294117647056</c:v>
                </c:pt>
                <c:pt idx="7">
                  <c:v>0.94117647058823528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8D-4D51-9924-2785D087BE54}"/>
            </c:ext>
          </c:extLst>
        </c:ser>
        <c:ser>
          <c:idx val="1"/>
          <c:order val="1"/>
          <c:tx>
            <c:v>Auto giapponesi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Foglio1!$B$22:$B$32</c:f>
              <c:numCache>
                <c:formatCode>General</c:formatCode>
                <c:ptCount val="11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</c:numCache>
            </c:numRef>
          </c:xVal>
          <c:yVal>
            <c:numRef>
              <c:f>Foglio1!$H$22:$H$32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5.5555555555555552E-2</c:v>
                </c:pt>
                <c:pt idx="3">
                  <c:v>0.1111111111111111</c:v>
                </c:pt>
                <c:pt idx="4">
                  <c:v>0.27777777777777779</c:v>
                </c:pt>
                <c:pt idx="5">
                  <c:v>0.33333333333333337</c:v>
                </c:pt>
                <c:pt idx="6">
                  <c:v>0.55555555555555558</c:v>
                </c:pt>
                <c:pt idx="7">
                  <c:v>0.61111111111111116</c:v>
                </c:pt>
                <c:pt idx="8">
                  <c:v>0.72222222222222232</c:v>
                </c:pt>
                <c:pt idx="9">
                  <c:v>0.88888888888888895</c:v>
                </c:pt>
                <c:pt idx="1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8D-4D51-9924-2785D087B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087728"/>
        <c:axId val="2079081200"/>
      </c:scatterChart>
      <c:valAx>
        <c:axId val="207908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Tempo di accelerazione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9081200"/>
        <c:crosses val="autoZero"/>
        <c:crossBetween val="midCat"/>
      </c:valAx>
      <c:valAx>
        <c:axId val="207908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Funzione di ripartizione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9087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Distribuzione del numero di clienti che entrano in negozio tra le 9 e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Foglio2!$A$40:$A$45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Foglio2!$B$40:$B$45</c:f>
              <c:numCache>
                <c:formatCode>General</c:formatCode>
                <c:ptCount val="6"/>
                <c:pt idx="0">
                  <c:v>4</c:v>
                </c:pt>
                <c:pt idx="1">
                  <c:v>9</c:v>
                </c:pt>
                <c:pt idx="2">
                  <c:v>8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18-456D-BC7E-C29D86970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9088816"/>
        <c:axId val="2079089360"/>
      </c:barChart>
      <c:catAx>
        <c:axId val="2079088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Numero di clienti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9089360"/>
        <c:crosses val="autoZero"/>
        <c:auto val="1"/>
        <c:lblAlgn val="ctr"/>
        <c:lblOffset val="100"/>
        <c:noMultiLvlLbl val="0"/>
      </c:catAx>
      <c:valAx>
        <c:axId val="207908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Frequenze assolute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908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Foglio2!$F$56:$F$68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</c:numCache>
            </c:numRef>
          </c:xVal>
          <c:yVal>
            <c:numRef>
              <c:f>Foglio2!$G$56:$G$68</c:f>
              <c:numCache>
                <c:formatCode>General</c:formatCode>
                <c:ptCount val="13"/>
                <c:pt idx="0">
                  <c:v>0</c:v>
                </c:pt>
                <c:pt idx="1">
                  <c:v>0.13333333333333333</c:v>
                </c:pt>
                <c:pt idx="2">
                  <c:v>0.13333333333333333</c:v>
                </c:pt>
                <c:pt idx="3">
                  <c:v>0.43333333333333335</c:v>
                </c:pt>
                <c:pt idx="4">
                  <c:v>0.43333333333333335</c:v>
                </c:pt>
                <c:pt idx="5">
                  <c:v>0.7</c:v>
                </c:pt>
                <c:pt idx="6">
                  <c:v>0.7</c:v>
                </c:pt>
                <c:pt idx="7">
                  <c:v>0.89999999999999991</c:v>
                </c:pt>
                <c:pt idx="8">
                  <c:v>0.89999999999999991</c:v>
                </c:pt>
                <c:pt idx="9">
                  <c:v>0.96666666666666656</c:v>
                </c:pt>
                <c:pt idx="10">
                  <c:v>0.96666666666666656</c:v>
                </c:pt>
                <c:pt idx="11">
                  <c:v>0.99999999999999989</c:v>
                </c:pt>
                <c:pt idx="12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A9-42E0-B0D9-DF4F2698F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748480"/>
        <c:axId val="2065745216"/>
      </c:scatterChart>
      <c:valAx>
        <c:axId val="206574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5745216"/>
        <c:crosses val="autoZero"/>
        <c:crossBetween val="midCat"/>
      </c:valAx>
      <c:valAx>
        <c:axId val="206574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5748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Distribuzione delle aziende rispetto al fatturato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13B-4635-B17B-6723BFD5524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Foglio3!$H$5:$H$23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100</c:v>
                </c:pt>
                <c:pt idx="18">
                  <c:v>100</c:v>
                </c:pt>
              </c:numCache>
            </c:numRef>
          </c:xVal>
          <c:yVal>
            <c:numRef>
              <c:f>Foglio3!$I$5:$I$23</c:f>
              <c:numCache>
                <c:formatCode>General</c:formatCode>
                <c:ptCount val="19"/>
                <c:pt idx="0">
                  <c:v>0</c:v>
                </c:pt>
                <c:pt idx="1">
                  <c:v>45</c:v>
                </c:pt>
                <c:pt idx="2">
                  <c:v>45</c:v>
                </c:pt>
                <c:pt idx="3">
                  <c:v>0</c:v>
                </c:pt>
                <c:pt idx="4">
                  <c:v>51</c:v>
                </c:pt>
                <c:pt idx="5">
                  <c:v>51</c:v>
                </c:pt>
                <c:pt idx="6">
                  <c:v>0</c:v>
                </c:pt>
                <c:pt idx="7">
                  <c:v>11.8</c:v>
                </c:pt>
                <c:pt idx="8">
                  <c:v>11.8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0.4</c:v>
                </c:pt>
                <c:pt idx="14">
                  <c:v>0.4</c:v>
                </c:pt>
                <c:pt idx="15">
                  <c:v>0</c:v>
                </c:pt>
                <c:pt idx="16">
                  <c:v>0.25</c:v>
                </c:pt>
                <c:pt idx="17">
                  <c:v>0.25</c:v>
                </c:pt>
                <c:pt idx="18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3B-4635-B17B-6723BFD55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747392"/>
        <c:axId val="2065742496"/>
      </c:scatterChart>
      <c:valAx>
        <c:axId val="2065747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Fatturato (milioni di euro)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5742496"/>
        <c:crosses val="autoZero"/>
        <c:crossBetween val="midCat"/>
      </c:valAx>
      <c:valAx>
        <c:axId val="206574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Densità di frequenza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574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Distribuzione degli scontrini rispetto alla prima cifra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Foglio4!$L$5:$L$13</c:f>
              <c:numCache>
                <c:formatCode>General</c:formatCode>
                <c:ptCount val="9"/>
                <c:pt idx="0">
                  <c:v>0.27868852459016391</c:v>
                </c:pt>
                <c:pt idx="1">
                  <c:v>0.19672131147540983</c:v>
                </c:pt>
                <c:pt idx="2">
                  <c:v>9.8360655737704916E-2</c:v>
                </c:pt>
                <c:pt idx="3">
                  <c:v>0.11475409836065574</c:v>
                </c:pt>
                <c:pt idx="4">
                  <c:v>0.13934426229508196</c:v>
                </c:pt>
                <c:pt idx="5">
                  <c:v>4.0983606557377046E-2</c:v>
                </c:pt>
                <c:pt idx="6">
                  <c:v>6.5573770491803282E-2</c:v>
                </c:pt>
                <c:pt idx="7">
                  <c:v>4.9180327868852458E-2</c:v>
                </c:pt>
                <c:pt idx="8">
                  <c:v>1.6393442622950821E-2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739776"/>
        <c:axId val="2065735968"/>
      </c:barChar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Foglio4!$E$5:$E$13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Foglio4!$M$5:$M$13</c:f>
              <c:numCache>
                <c:formatCode>General</c:formatCode>
                <c:ptCount val="9"/>
                <c:pt idx="0">
                  <c:v>0.3010299956639812</c:v>
                </c:pt>
                <c:pt idx="1">
                  <c:v>0.17609125905568124</c:v>
                </c:pt>
                <c:pt idx="2">
                  <c:v>0.12493873660829993</c:v>
                </c:pt>
                <c:pt idx="3">
                  <c:v>9.691001300805642E-2</c:v>
                </c:pt>
                <c:pt idx="4">
                  <c:v>7.9181246047624818E-2</c:v>
                </c:pt>
                <c:pt idx="5">
                  <c:v>6.6946789630613221E-2</c:v>
                </c:pt>
                <c:pt idx="6">
                  <c:v>5.7991946977686733E-2</c:v>
                </c:pt>
                <c:pt idx="7">
                  <c:v>5.1152522447381291E-2</c:v>
                </c:pt>
                <c:pt idx="8">
                  <c:v>4.5757490560675143E-2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22-4B9D-B40C-E7950F9FD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739776"/>
        <c:axId val="2065735968"/>
      </c:lineChart>
      <c:catAx>
        <c:axId val="2065739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Prima cifra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5735968"/>
        <c:crosses val="autoZero"/>
        <c:auto val="1"/>
        <c:lblAlgn val="ctr"/>
        <c:lblOffset val="100"/>
        <c:noMultiLvlLbl val="0"/>
      </c:catAx>
      <c:valAx>
        <c:axId val="206573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Frequenza assoluta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573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20</xdr:row>
      <xdr:rowOff>100012</xdr:rowOff>
    </xdr:from>
    <xdr:to>
      <xdr:col>16</xdr:col>
      <xdr:colOff>0</xdr:colOff>
      <xdr:row>34</xdr:row>
      <xdr:rowOff>157162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B0CDE1BB-F870-4541-896C-D59A0D289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120650</xdr:colOff>
      <xdr:row>38</xdr:row>
      <xdr:rowOff>38104</xdr:rowOff>
    </xdr:from>
    <xdr:to>
      <xdr:col>8</xdr:col>
      <xdr:colOff>425450</xdr:colOff>
      <xdr:row>49</xdr:row>
      <xdr:rowOff>114304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2083DCE1-F020-4668-8BB0-1DADAF445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260350</xdr:colOff>
      <xdr:row>54</xdr:row>
      <xdr:rowOff>95254</xdr:rowOff>
    </xdr:from>
    <xdr:to>
      <xdr:col>12</xdr:col>
      <xdr:colOff>514350</xdr:colOff>
      <xdr:row>64</xdr:row>
      <xdr:rowOff>171454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xmlns="" id="{A09E2D7A-24E6-4D01-BF24-CA47BB6BE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3</xdr:row>
      <xdr:rowOff>61912</xdr:rowOff>
    </xdr:from>
    <xdr:to>
      <xdr:col>17</xdr:col>
      <xdr:colOff>485775</xdr:colOff>
      <xdr:row>14</xdr:row>
      <xdr:rowOff>138112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32084483-ACF6-473C-A38F-E7B3C27C7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350520</xdr:colOff>
      <xdr:row>3</xdr:row>
      <xdr:rowOff>442912</xdr:rowOff>
    </xdr:from>
    <xdr:to>
      <xdr:col>22</xdr:col>
      <xdr:colOff>45720</xdr:colOff>
      <xdr:row>16</xdr:row>
      <xdr:rowOff>138112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EC849DD4-765B-4677-9CE5-5BAA25651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ocal User Access" refreshedDate="44622.379223148149" createdVersion="6" refreshedVersion="6" minRefreshableVersion="3" recordCount="30">
  <cacheSource type="worksheet">
    <worksheetSource ref="A3:B33" sheet="Foglio2"/>
  </cacheSource>
  <cacheFields count="2">
    <cacheField name="Giorno" numFmtId="0">
      <sharedItems containsSemiMixedTypes="0" containsString="0" containsNumber="1" containsInteger="1" minValue="1" maxValue="30"/>
    </cacheField>
    <cacheField name="N. clienti" numFmtId="0">
      <sharedItems containsSemiMixedTypes="0" containsString="0" containsNumber="1" containsInteger="1" minValue="0" maxValue="5" count="6">
        <n v="2"/>
        <n v="0"/>
        <n v="1"/>
        <n v="4"/>
        <n v="3"/>
        <n v="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n v="1"/>
    <x v="0"/>
  </r>
  <r>
    <n v="2"/>
    <x v="1"/>
  </r>
  <r>
    <n v="3"/>
    <x v="2"/>
  </r>
  <r>
    <n v="4"/>
    <x v="3"/>
  </r>
  <r>
    <n v="5"/>
    <x v="2"/>
  </r>
  <r>
    <n v="6"/>
    <x v="1"/>
  </r>
  <r>
    <n v="7"/>
    <x v="2"/>
  </r>
  <r>
    <n v="8"/>
    <x v="2"/>
  </r>
  <r>
    <n v="9"/>
    <x v="2"/>
  </r>
  <r>
    <n v="10"/>
    <x v="0"/>
  </r>
  <r>
    <n v="11"/>
    <x v="2"/>
  </r>
  <r>
    <n v="12"/>
    <x v="4"/>
  </r>
  <r>
    <n v="13"/>
    <x v="0"/>
  </r>
  <r>
    <n v="14"/>
    <x v="2"/>
  </r>
  <r>
    <n v="15"/>
    <x v="4"/>
  </r>
  <r>
    <n v="16"/>
    <x v="3"/>
  </r>
  <r>
    <n v="17"/>
    <x v="4"/>
  </r>
  <r>
    <n v="18"/>
    <x v="2"/>
  </r>
  <r>
    <n v="19"/>
    <x v="0"/>
  </r>
  <r>
    <n v="20"/>
    <x v="0"/>
  </r>
  <r>
    <n v="21"/>
    <x v="0"/>
  </r>
  <r>
    <n v="22"/>
    <x v="4"/>
  </r>
  <r>
    <n v="23"/>
    <x v="2"/>
  </r>
  <r>
    <n v="24"/>
    <x v="4"/>
  </r>
  <r>
    <n v="25"/>
    <x v="0"/>
  </r>
  <r>
    <n v="26"/>
    <x v="1"/>
  </r>
  <r>
    <n v="27"/>
    <x v="5"/>
  </r>
  <r>
    <n v="28"/>
    <x v="0"/>
  </r>
  <r>
    <n v="29"/>
    <x v="1"/>
  </r>
  <r>
    <n v="3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1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H39:I46" firstHeaderRow="1" firstDataRow="1" firstDataCol="1"/>
  <pivotFields count="2">
    <pivotField dataField="1" showAll="0"/>
    <pivotField axis="axisRow" showAll="0">
      <items count="7">
        <item x="1"/>
        <item x="2"/>
        <item x="0"/>
        <item x="4"/>
        <item x="3"/>
        <item x="5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nteggio di Giorno" fld="0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opLeftCell="A2" zoomScale="150" zoomScaleNormal="150" workbookViewId="0">
      <selection activeCell="A20" sqref="A20:B20"/>
    </sheetView>
  </sheetViews>
  <sheetFormatPr defaultRowHeight="14.4" x14ac:dyDescent="0.3"/>
  <cols>
    <col min="5" max="5" width="13.33203125" customWidth="1"/>
    <col min="6" max="6" width="13.44140625" customWidth="1"/>
    <col min="7" max="7" width="18.44140625" customWidth="1"/>
    <col min="8" max="8" width="16.6640625" customWidth="1"/>
  </cols>
  <sheetData>
    <row r="1" spans="1:4" x14ac:dyDescent="0.3">
      <c r="A1" s="1" t="s">
        <v>0</v>
      </c>
      <c r="B1" s="1"/>
      <c r="C1" s="1"/>
      <c r="D1" s="1"/>
    </row>
    <row r="2" spans="1:4" x14ac:dyDescent="0.3">
      <c r="A2" s="1"/>
      <c r="B2" s="1"/>
      <c r="C2" s="1"/>
      <c r="D2" s="1"/>
    </row>
    <row r="3" spans="1:4" x14ac:dyDescent="0.3">
      <c r="A3" s="22" t="s">
        <v>1</v>
      </c>
      <c r="B3" s="23"/>
      <c r="C3" s="24" t="s">
        <v>2</v>
      </c>
      <c r="D3" s="26" t="s">
        <v>3</v>
      </c>
    </row>
    <row r="4" spans="1:4" x14ac:dyDescent="0.3">
      <c r="A4" s="2" t="s">
        <v>4</v>
      </c>
      <c r="B4" s="2" t="s">
        <v>5</v>
      </c>
      <c r="C4" s="25"/>
      <c r="D4" s="27"/>
    </row>
    <row r="5" spans="1:4" x14ac:dyDescent="0.3">
      <c r="A5" s="3">
        <v>6</v>
      </c>
      <c r="B5" s="4">
        <f>A6</f>
        <v>7</v>
      </c>
      <c r="C5" s="4">
        <v>1</v>
      </c>
      <c r="D5" s="5">
        <v>0</v>
      </c>
    </row>
    <row r="6" spans="1:4" x14ac:dyDescent="0.3">
      <c r="A6" s="3">
        <v>7</v>
      </c>
      <c r="B6" s="4">
        <f t="shared" ref="B6:B13" si="0">A7</f>
        <v>8</v>
      </c>
      <c r="C6" s="4">
        <v>1</v>
      </c>
      <c r="D6" s="5">
        <v>1</v>
      </c>
    </row>
    <row r="7" spans="1:4" x14ac:dyDescent="0.3">
      <c r="A7" s="3">
        <v>8</v>
      </c>
      <c r="B7" s="4">
        <f t="shared" si="0"/>
        <v>9</v>
      </c>
      <c r="C7" s="4">
        <v>5</v>
      </c>
      <c r="D7" s="5">
        <v>1</v>
      </c>
    </row>
    <row r="8" spans="1:4" x14ac:dyDescent="0.3">
      <c r="A8" s="3">
        <v>9</v>
      </c>
      <c r="B8" s="4">
        <f t="shared" si="0"/>
        <v>10</v>
      </c>
      <c r="C8" s="4">
        <v>0</v>
      </c>
      <c r="D8" s="5">
        <v>3</v>
      </c>
    </row>
    <row r="9" spans="1:4" x14ac:dyDescent="0.3">
      <c r="A9" s="3">
        <v>10</v>
      </c>
      <c r="B9" s="4">
        <f t="shared" si="0"/>
        <v>11</v>
      </c>
      <c r="C9" s="4">
        <v>5</v>
      </c>
      <c r="D9" s="5">
        <v>1</v>
      </c>
    </row>
    <row r="10" spans="1:4" x14ac:dyDescent="0.3">
      <c r="A10" s="3">
        <v>11</v>
      </c>
      <c r="B10" s="4">
        <f t="shared" si="0"/>
        <v>12</v>
      </c>
      <c r="C10" s="4">
        <v>3</v>
      </c>
      <c r="D10" s="5">
        <v>4</v>
      </c>
    </row>
    <row r="11" spans="1:4" x14ac:dyDescent="0.3">
      <c r="A11" s="3">
        <v>12</v>
      </c>
      <c r="B11" s="4">
        <f t="shared" si="0"/>
        <v>13</v>
      </c>
      <c r="C11" s="4">
        <v>1</v>
      </c>
      <c r="D11" s="5">
        <v>1</v>
      </c>
    </row>
    <row r="12" spans="1:4" x14ac:dyDescent="0.3">
      <c r="A12" s="3">
        <v>13</v>
      </c>
      <c r="B12" s="4">
        <f t="shared" si="0"/>
        <v>14</v>
      </c>
      <c r="C12" s="4">
        <v>1</v>
      </c>
      <c r="D12" s="5">
        <v>2</v>
      </c>
    </row>
    <row r="13" spans="1:4" x14ac:dyDescent="0.3">
      <c r="A13" s="3">
        <v>14</v>
      </c>
      <c r="B13" s="4">
        <f t="shared" si="0"/>
        <v>15</v>
      </c>
      <c r="C13" s="4">
        <v>0</v>
      </c>
      <c r="D13" s="5">
        <v>3</v>
      </c>
    </row>
    <row r="14" spans="1:4" x14ac:dyDescent="0.3">
      <c r="A14" s="3">
        <v>15</v>
      </c>
      <c r="B14" s="4">
        <v>16</v>
      </c>
      <c r="C14" s="4">
        <v>0</v>
      </c>
      <c r="D14" s="5">
        <v>2</v>
      </c>
    </row>
    <row r="15" spans="1:4" x14ac:dyDescent="0.3">
      <c r="A15" s="28" t="s">
        <v>6</v>
      </c>
      <c r="B15" s="29"/>
      <c r="C15" s="6">
        <f>SUM(C5:C14)</f>
        <v>17</v>
      </c>
      <c r="D15" s="7">
        <f>SUM(D5:D14)</f>
        <v>18</v>
      </c>
    </row>
    <row r="18" spans="1:8" x14ac:dyDescent="0.3">
      <c r="A18" s="1" t="s">
        <v>7</v>
      </c>
    </row>
    <row r="20" spans="1:8" x14ac:dyDescent="0.3">
      <c r="A20" s="22" t="s">
        <v>1</v>
      </c>
      <c r="B20" s="23"/>
      <c r="C20" s="24" t="s">
        <v>2</v>
      </c>
      <c r="D20" s="26" t="s">
        <v>3</v>
      </c>
      <c r="E20" s="31" t="s">
        <v>30</v>
      </c>
      <c r="F20" s="31" t="s">
        <v>31</v>
      </c>
      <c r="G20" s="31" t="s">
        <v>32</v>
      </c>
      <c r="H20" s="31" t="s">
        <v>33</v>
      </c>
    </row>
    <row r="21" spans="1:8" ht="31.5" customHeight="1" x14ac:dyDescent="0.3">
      <c r="A21" s="2" t="s">
        <v>4</v>
      </c>
      <c r="B21" s="2" t="s">
        <v>5</v>
      </c>
      <c r="C21" s="25"/>
      <c r="D21" s="27"/>
      <c r="E21" s="31"/>
      <c r="F21" s="31"/>
      <c r="G21" s="31"/>
      <c r="H21" s="31"/>
    </row>
    <row r="22" spans="1:8" ht="15.75" customHeight="1" x14ac:dyDescent="0.3">
      <c r="A22" s="8"/>
      <c r="B22" s="8">
        <v>6</v>
      </c>
      <c r="C22" s="9"/>
      <c r="D22" s="17"/>
      <c r="E22" s="18"/>
      <c r="F22" s="18"/>
      <c r="G22" s="18">
        <v>0</v>
      </c>
      <c r="H22" s="18">
        <v>0</v>
      </c>
    </row>
    <row r="23" spans="1:8" x14ac:dyDescent="0.3">
      <c r="A23" s="3">
        <v>6</v>
      </c>
      <c r="B23" s="4">
        <f>A24</f>
        <v>7</v>
      </c>
      <c r="C23" s="4">
        <v>1</v>
      </c>
      <c r="D23" s="5">
        <v>0</v>
      </c>
      <c r="E23">
        <f>C23/C$33</f>
        <v>5.8823529411764705E-2</v>
      </c>
      <c r="F23">
        <f>D23/D$33</f>
        <v>0</v>
      </c>
      <c r="G23">
        <f>E23</f>
        <v>5.8823529411764705E-2</v>
      </c>
      <c r="H23">
        <f>F23</f>
        <v>0</v>
      </c>
    </row>
    <row r="24" spans="1:8" x14ac:dyDescent="0.3">
      <c r="A24" s="3">
        <v>7</v>
      </c>
      <c r="B24" s="4">
        <f t="shared" ref="B24:B31" si="1">A25</f>
        <v>8</v>
      </c>
      <c r="C24" s="4">
        <v>1</v>
      </c>
      <c r="D24" s="5">
        <v>1</v>
      </c>
      <c r="E24">
        <f t="shared" ref="E24:E32" si="2">C24/C$33</f>
        <v>5.8823529411764705E-2</v>
      </c>
      <c r="F24">
        <f t="shared" ref="F24:F32" si="3">D24/D$33</f>
        <v>5.5555555555555552E-2</v>
      </c>
      <c r="G24">
        <f>G23+E24</f>
        <v>0.11764705882352941</v>
      </c>
      <c r="H24">
        <f>H23+F24</f>
        <v>5.5555555555555552E-2</v>
      </c>
    </row>
    <row r="25" spans="1:8" x14ac:dyDescent="0.3">
      <c r="A25" s="3">
        <v>8</v>
      </c>
      <c r="B25" s="4">
        <f t="shared" si="1"/>
        <v>9</v>
      </c>
      <c r="C25" s="4">
        <v>5</v>
      </c>
      <c r="D25" s="5">
        <v>1</v>
      </c>
      <c r="E25">
        <f t="shared" si="2"/>
        <v>0.29411764705882354</v>
      </c>
      <c r="F25">
        <f t="shared" si="3"/>
        <v>5.5555555555555552E-2</v>
      </c>
      <c r="G25">
        <f>G24+E25</f>
        <v>0.41176470588235292</v>
      </c>
      <c r="H25">
        <f t="shared" ref="H25:H32" si="4">H24+F25</f>
        <v>0.1111111111111111</v>
      </c>
    </row>
    <row r="26" spans="1:8" x14ac:dyDescent="0.3">
      <c r="A26" s="3">
        <v>9</v>
      </c>
      <c r="B26" s="4">
        <f t="shared" si="1"/>
        <v>10</v>
      </c>
      <c r="C26" s="4">
        <v>0</v>
      </c>
      <c r="D26" s="5">
        <v>3</v>
      </c>
      <c r="E26">
        <f t="shared" si="2"/>
        <v>0</v>
      </c>
      <c r="F26">
        <f t="shared" si="3"/>
        <v>0.16666666666666666</v>
      </c>
      <c r="G26">
        <f t="shared" ref="G26:G32" si="5">G25+E26</f>
        <v>0.41176470588235292</v>
      </c>
      <c r="H26">
        <f t="shared" si="4"/>
        <v>0.27777777777777779</v>
      </c>
    </row>
    <row r="27" spans="1:8" x14ac:dyDescent="0.3">
      <c r="A27" s="3">
        <v>10</v>
      </c>
      <c r="B27" s="4">
        <f t="shared" si="1"/>
        <v>11</v>
      </c>
      <c r="C27" s="4">
        <v>5</v>
      </c>
      <c r="D27" s="5">
        <v>1</v>
      </c>
      <c r="E27">
        <f t="shared" si="2"/>
        <v>0.29411764705882354</v>
      </c>
      <c r="F27">
        <f t="shared" si="3"/>
        <v>5.5555555555555552E-2</v>
      </c>
      <c r="G27">
        <f t="shared" si="5"/>
        <v>0.70588235294117641</v>
      </c>
      <c r="H27">
        <f t="shared" si="4"/>
        <v>0.33333333333333337</v>
      </c>
    </row>
    <row r="28" spans="1:8" x14ac:dyDescent="0.3">
      <c r="A28" s="3">
        <v>11</v>
      </c>
      <c r="B28" s="4">
        <f t="shared" si="1"/>
        <v>12</v>
      </c>
      <c r="C28" s="4">
        <v>3</v>
      </c>
      <c r="D28" s="5">
        <v>4</v>
      </c>
      <c r="E28">
        <f t="shared" si="2"/>
        <v>0.17647058823529413</v>
      </c>
      <c r="F28">
        <f t="shared" si="3"/>
        <v>0.22222222222222221</v>
      </c>
      <c r="G28">
        <f t="shared" si="5"/>
        <v>0.88235294117647056</v>
      </c>
      <c r="H28">
        <f t="shared" si="4"/>
        <v>0.55555555555555558</v>
      </c>
    </row>
    <row r="29" spans="1:8" x14ac:dyDescent="0.3">
      <c r="A29" s="3">
        <v>12</v>
      </c>
      <c r="B29" s="4">
        <f t="shared" si="1"/>
        <v>13</v>
      </c>
      <c r="C29" s="4">
        <v>1</v>
      </c>
      <c r="D29" s="5">
        <v>1</v>
      </c>
      <c r="E29">
        <f t="shared" si="2"/>
        <v>5.8823529411764705E-2</v>
      </c>
      <c r="F29">
        <f t="shared" si="3"/>
        <v>5.5555555555555552E-2</v>
      </c>
      <c r="G29">
        <f t="shared" si="5"/>
        <v>0.94117647058823528</v>
      </c>
      <c r="H29">
        <f t="shared" si="4"/>
        <v>0.61111111111111116</v>
      </c>
    </row>
    <row r="30" spans="1:8" x14ac:dyDescent="0.3">
      <c r="A30" s="3">
        <v>13</v>
      </c>
      <c r="B30" s="4">
        <f t="shared" si="1"/>
        <v>14</v>
      </c>
      <c r="C30" s="4">
        <v>1</v>
      </c>
      <c r="D30" s="5">
        <v>2</v>
      </c>
      <c r="E30">
        <f t="shared" si="2"/>
        <v>5.8823529411764705E-2</v>
      </c>
      <c r="F30">
        <f t="shared" si="3"/>
        <v>0.1111111111111111</v>
      </c>
      <c r="G30">
        <f t="shared" si="5"/>
        <v>1</v>
      </c>
      <c r="H30">
        <f t="shared" si="4"/>
        <v>0.72222222222222232</v>
      </c>
    </row>
    <row r="31" spans="1:8" x14ac:dyDescent="0.3">
      <c r="A31" s="3">
        <v>14</v>
      </c>
      <c r="B31" s="4">
        <f t="shared" si="1"/>
        <v>15</v>
      </c>
      <c r="C31" s="4">
        <v>0</v>
      </c>
      <c r="D31" s="5">
        <v>3</v>
      </c>
      <c r="E31">
        <f t="shared" si="2"/>
        <v>0</v>
      </c>
      <c r="F31">
        <f t="shared" si="3"/>
        <v>0.16666666666666666</v>
      </c>
      <c r="G31">
        <f t="shared" si="5"/>
        <v>1</v>
      </c>
      <c r="H31">
        <f t="shared" si="4"/>
        <v>0.88888888888888895</v>
      </c>
    </row>
    <row r="32" spans="1:8" x14ac:dyDescent="0.3">
      <c r="A32" s="3">
        <v>15</v>
      </c>
      <c r="B32" s="4">
        <v>16</v>
      </c>
      <c r="C32" s="4">
        <v>0</v>
      </c>
      <c r="D32" s="5">
        <v>2</v>
      </c>
      <c r="E32">
        <f t="shared" si="2"/>
        <v>0</v>
      </c>
      <c r="F32">
        <f t="shared" si="3"/>
        <v>0.1111111111111111</v>
      </c>
      <c r="G32">
        <f t="shared" si="5"/>
        <v>1</v>
      </c>
      <c r="H32">
        <f t="shared" si="4"/>
        <v>1</v>
      </c>
    </row>
    <row r="33" spans="1:6" x14ac:dyDescent="0.3">
      <c r="A33" s="28" t="s">
        <v>6</v>
      </c>
      <c r="B33" s="29"/>
      <c r="C33" s="6">
        <f>SUM(C23:C32)</f>
        <v>17</v>
      </c>
      <c r="D33" s="7">
        <f>SUM(D23:D32)</f>
        <v>18</v>
      </c>
      <c r="E33">
        <f>SUM(E23:E32)</f>
        <v>1</v>
      </c>
      <c r="F33">
        <f>SUM(F23:F32)</f>
        <v>1</v>
      </c>
    </row>
    <row r="35" spans="1:6" hidden="1" x14ac:dyDescent="0.3"/>
    <row r="36" spans="1:6" hidden="1" x14ac:dyDescent="0.3"/>
    <row r="37" spans="1:6" hidden="1" x14ac:dyDescent="0.3"/>
    <row r="38" spans="1:6" hidden="1" x14ac:dyDescent="0.3"/>
    <row r="39" spans="1:6" hidden="1" x14ac:dyDescent="0.3">
      <c r="A39" s="1" t="s">
        <v>8</v>
      </c>
    </row>
    <row r="40" spans="1:6" hidden="1" x14ac:dyDescent="0.3"/>
    <row r="41" spans="1:6" hidden="1" x14ac:dyDescent="0.3">
      <c r="A41" s="30" t="s">
        <v>34</v>
      </c>
      <c r="B41" s="30"/>
      <c r="C41" s="10">
        <f>G26+E27*(10.2-A27)/(B27-A27)</f>
        <v>0.47058823529411742</v>
      </c>
      <c r="D41" s="10"/>
    </row>
    <row r="42" spans="1:6" hidden="1" x14ac:dyDescent="0.3">
      <c r="A42" s="4" t="s">
        <v>35</v>
      </c>
      <c r="B42" s="4"/>
      <c r="C42" s="4">
        <f>G23+E24*(7.5-A24)/(B24-A24)</f>
        <v>8.8235294117647051E-2</v>
      </c>
      <c r="D42" s="4"/>
    </row>
    <row r="43" spans="1:6" hidden="1" x14ac:dyDescent="0.3">
      <c r="A43" s="4" t="s">
        <v>36</v>
      </c>
      <c r="B43" s="4"/>
      <c r="C43" s="4">
        <f>C41-C42</f>
        <v>0.38235294117647034</v>
      </c>
      <c r="D43" s="4"/>
    </row>
    <row r="44" spans="1:6" hidden="1" x14ac:dyDescent="0.3">
      <c r="A44" s="4"/>
      <c r="B44" s="4"/>
      <c r="C44" s="4"/>
      <c r="D44" s="4"/>
    </row>
    <row r="45" spans="1:6" hidden="1" x14ac:dyDescent="0.3">
      <c r="A45" s="4" t="s">
        <v>37</v>
      </c>
      <c r="B45" s="4"/>
      <c r="C45" s="4"/>
      <c r="D45" s="4"/>
    </row>
    <row r="46" spans="1:6" hidden="1" x14ac:dyDescent="0.3">
      <c r="A46" s="4">
        <f>C43*100</f>
        <v>38.235294117647037</v>
      </c>
      <c r="B46" s="4"/>
      <c r="C46" s="4"/>
      <c r="D46" s="4"/>
    </row>
    <row r="47" spans="1:6" hidden="1" x14ac:dyDescent="0.3">
      <c r="A47" s="4"/>
      <c r="B47" s="4"/>
      <c r="C47" s="4"/>
      <c r="D47" s="4"/>
    </row>
    <row r="48" spans="1:6" hidden="1" x14ac:dyDescent="0.3">
      <c r="A48" s="4"/>
      <c r="B48" s="4"/>
      <c r="C48" s="4"/>
      <c r="D48" s="4"/>
    </row>
    <row r="49" spans="1:4" hidden="1" x14ac:dyDescent="0.3">
      <c r="A49" s="4"/>
      <c r="B49" s="4"/>
      <c r="C49" s="4"/>
      <c r="D49" s="4"/>
    </row>
    <row r="50" spans="1:4" hidden="1" x14ac:dyDescent="0.3">
      <c r="A50" s="4"/>
      <c r="B50" s="4"/>
      <c r="C50" s="4"/>
      <c r="D50" s="4"/>
    </row>
    <row r="51" spans="1:4" hidden="1" x14ac:dyDescent="0.3">
      <c r="A51" s="4"/>
      <c r="B51" s="4"/>
      <c r="C51" s="4"/>
      <c r="D51" s="4"/>
    </row>
    <row r="52" spans="1:4" hidden="1" x14ac:dyDescent="0.3">
      <c r="A52" s="32"/>
      <c r="B52" s="32"/>
      <c r="C52" s="4"/>
      <c r="D52" s="4"/>
    </row>
    <row r="53" spans="1:4" hidden="1" x14ac:dyDescent="0.3">
      <c r="A53" s="11"/>
      <c r="B53" s="11"/>
      <c r="C53" s="11"/>
      <c r="D53" s="11"/>
    </row>
    <row r="54" spans="1:4" hidden="1" x14ac:dyDescent="0.3">
      <c r="A54" s="11"/>
      <c r="B54" s="11"/>
      <c r="C54" s="11"/>
      <c r="D54" s="11"/>
    </row>
    <row r="55" spans="1:4" hidden="1" x14ac:dyDescent="0.3">
      <c r="A55" s="11"/>
      <c r="B55" s="11"/>
      <c r="C55" s="11"/>
      <c r="D55" s="11"/>
    </row>
    <row r="56" spans="1:4" hidden="1" x14ac:dyDescent="0.3">
      <c r="A56" s="11"/>
      <c r="B56" s="11"/>
      <c r="C56" s="11"/>
      <c r="D56" s="11"/>
    </row>
    <row r="57" spans="1:4" hidden="1" x14ac:dyDescent="0.3">
      <c r="A57" s="11"/>
      <c r="B57" s="11"/>
      <c r="C57" s="11"/>
      <c r="D57" s="11"/>
    </row>
    <row r="58" spans="1:4" x14ac:dyDescent="0.3">
      <c r="A58" s="1" t="s">
        <v>9</v>
      </c>
    </row>
    <row r="60" spans="1:4" x14ac:dyDescent="0.3">
      <c r="A60" t="s">
        <v>38</v>
      </c>
      <c r="B60">
        <v>0.6</v>
      </c>
    </row>
    <row r="61" spans="1:4" x14ac:dyDescent="0.3">
      <c r="A61" t="s">
        <v>39</v>
      </c>
      <c r="B61">
        <f>A27+(0.6-G26)/E27*(B27-A27)</f>
        <v>10.64</v>
      </c>
    </row>
  </sheetData>
  <mergeCells count="14">
    <mergeCell ref="E20:E21"/>
    <mergeCell ref="F20:F21"/>
    <mergeCell ref="G20:G21"/>
    <mergeCell ref="H20:H21"/>
    <mergeCell ref="A52:B52"/>
    <mergeCell ref="A3:B3"/>
    <mergeCell ref="C3:C4"/>
    <mergeCell ref="D3:D4"/>
    <mergeCell ref="A15:B15"/>
    <mergeCell ref="A41:B41"/>
    <mergeCell ref="A20:B20"/>
    <mergeCell ref="C20:C21"/>
    <mergeCell ref="D20:D21"/>
    <mergeCell ref="A33:B3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opLeftCell="A39" zoomScale="150" zoomScaleNormal="150" workbookViewId="0">
      <selection activeCell="A43" sqref="A43"/>
    </sheetView>
  </sheetViews>
  <sheetFormatPr defaultRowHeight="14.4" x14ac:dyDescent="0.3"/>
  <cols>
    <col min="8" max="8" width="18.33203125" bestFit="1" customWidth="1"/>
    <col min="9" max="9" width="19" bestFit="1" customWidth="1"/>
  </cols>
  <sheetData>
    <row r="1" spans="1:2" x14ac:dyDescent="0.3">
      <c r="A1" s="1" t="s">
        <v>10</v>
      </c>
    </row>
    <row r="2" spans="1:2" x14ac:dyDescent="0.3">
      <c r="A2" s="1"/>
    </row>
    <row r="3" spans="1:2" x14ac:dyDescent="0.3">
      <c r="A3" s="1" t="s">
        <v>11</v>
      </c>
      <c r="B3" s="1" t="s">
        <v>12</v>
      </c>
    </row>
    <row r="4" spans="1:2" x14ac:dyDescent="0.3">
      <c r="A4" s="1">
        <v>1</v>
      </c>
      <c r="B4" s="1">
        <v>2</v>
      </c>
    </row>
    <row r="5" spans="1:2" x14ac:dyDescent="0.3">
      <c r="A5" s="1">
        <v>2</v>
      </c>
      <c r="B5" s="1">
        <v>0</v>
      </c>
    </row>
    <row r="6" spans="1:2" x14ac:dyDescent="0.3">
      <c r="A6" s="1">
        <v>3</v>
      </c>
      <c r="B6" s="1">
        <v>1</v>
      </c>
    </row>
    <row r="7" spans="1:2" x14ac:dyDescent="0.3">
      <c r="A7" s="1">
        <v>4</v>
      </c>
      <c r="B7" s="1">
        <v>4</v>
      </c>
    </row>
    <row r="8" spans="1:2" x14ac:dyDescent="0.3">
      <c r="A8" s="1">
        <v>5</v>
      </c>
      <c r="B8" s="1">
        <v>1</v>
      </c>
    </row>
    <row r="9" spans="1:2" x14ac:dyDescent="0.3">
      <c r="A9" s="1">
        <v>6</v>
      </c>
      <c r="B9" s="1">
        <v>0</v>
      </c>
    </row>
    <row r="10" spans="1:2" x14ac:dyDescent="0.3">
      <c r="A10" s="1">
        <v>7</v>
      </c>
      <c r="B10" s="1">
        <v>1</v>
      </c>
    </row>
    <row r="11" spans="1:2" x14ac:dyDescent="0.3">
      <c r="A11" s="1">
        <v>8</v>
      </c>
      <c r="B11" s="1">
        <v>1</v>
      </c>
    </row>
    <row r="12" spans="1:2" x14ac:dyDescent="0.3">
      <c r="A12" s="1">
        <v>9</v>
      </c>
      <c r="B12" s="1">
        <v>1</v>
      </c>
    </row>
    <row r="13" spans="1:2" x14ac:dyDescent="0.3">
      <c r="A13" s="1">
        <v>10</v>
      </c>
      <c r="B13" s="1">
        <v>2</v>
      </c>
    </row>
    <row r="14" spans="1:2" x14ac:dyDescent="0.3">
      <c r="A14" s="1">
        <v>11</v>
      </c>
      <c r="B14" s="1">
        <v>1</v>
      </c>
    </row>
    <row r="15" spans="1:2" x14ac:dyDescent="0.3">
      <c r="A15" s="1">
        <v>12</v>
      </c>
      <c r="B15" s="1">
        <v>3</v>
      </c>
    </row>
    <row r="16" spans="1:2" x14ac:dyDescent="0.3">
      <c r="A16" s="1">
        <v>13</v>
      </c>
      <c r="B16" s="1">
        <v>2</v>
      </c>
    </row>
    <row r="17" spans="1:2" x14ac:dyDescent="0.3">
      <c r="A17" s="1">
        <v>14</v>
      </c>
      <c r="B17" s="1">
        <v>1</v>
      </c>
    </row>
    <row r="18" spans="1:2" x14ac:dyDescent="0.3">
      <c r="A18" s="1">
        <v>15</v>
      </c>
      <c r="B18" s="1">
        <v>3</v>
      </c>
    </row>
    <row r="19" spans="1:2" x14ac:dyDescent="0.3">
      <c r="A19" s="1">
        <v>16</v>
      </c>
      <c r="B19" s="1">
        <v>4</v>
      </c>
    </row>
    <row r="20" spans="1:2" x14ac:dyDescent="0.3">
      <c r="A20" s="1">
        <v>17</v>
      </c>
      <c r="B20" s="1">
        <v>3</v>
      </c>
    </row>
    <row r="21" spans="1:2" x14ac:dyDescent="0.3">
      <c r="A21" s="1">
        <v>18</v>
      </c>
      <c r="B21" s="1">
        <v>1</v>
      </c>
    </row>
    <row r="22" spans="1:2" x14ac:dyDescent="0.3">
      <c r="A22" s="1">
        <v>19</v>
      </c>
      <c r="B22" s="1">
        <v>2</v>
      </c>
    </row>
    <row r="23" spans="1:2" x14ac:dyDescent="0.3">
      <c r="A23" s="1">
        <v>20</v>
      </c>
      <c r="B23" s="1">
        <v>2</v>
      </c>
    </row>
    <row r="24" spans="1:2" x14ac:dyDescent="0.3">
      <c r="A24" s="1">
        <v>21</v>
      </c>
      <c r="B24" s="1">
        <v>2</v>
      </c>
    </row>
    <row r="25" spans="1:2" x14ac:dyDescent="0.3">
      <c r="A25" s="1">
        <v>22</v>
      </c>
      <c r="B25" s="1">
        <v>3</v>
      </c>
    </row>
    <row r="26" spans="1:2" x14ac:dyDescent="0.3">
      <c r="A26" s="1">
        <v>23</v>
      </c>
      <c r="B26" s="1">
        <v>1</v>
      </c>
    </row>
    <row r="27" spans="1:2" x14ac:dyDescent="0.3">
      <c r="A27" s="1">
        <v>24</v>
      </c>
      <c r="B27" s="1">
        <v>3</v>
      </c>
    </row>
    <row r="28" spans="1:2" x14ac:dyDescent="0.3">
      <c r="A28" s="1">
        <v>25</v>
      </c>
      <c r="B28" s="1">
        <v>2</v>
      </c>
    </row>
    <row r="29" spans="1:2" x14ac:dyDescent="0.3">
      <c r="A29" s="1">
        <v>26</v>
      </c>
      <c r="B29" s="1">
        <v>0</v>
      </c>
    </row>
    <row r="30" spans="1:2" x14ac:dyDescent="0.3">
      <c r="A30" s="1">
        <v>27</v>
      </c>
      <c r="B30" s="1">
        <v>5</v>
      </c>
    </row>
    <row r="31" spans="1:2" x14ac:dyDescent="0.3">
      <c r="A31" s="1">
        <v>28</v>
      </c>
      <c r="B31" s="1">
        <v>2</v>
      </c>
    </row>
    <row r="32" spans="1:2" x14ac:dyDescent="0.3">
      <c r="A32" s="1">
        <v>29</v>
      </c>
      <c r="B32" s="1">
        <v>0</v>
      </c>
    </row>
    <row r="33" spans="1:9" x14ac:dyDescent="0.3">
      <c r="A33" s="1">
        <v>30</v>
      </c>
      <c r="B33" s="1">
        <v>3</v>
      </c>
    </row>
    <row r="35" spans="1:9" x14ac:dyDescent="0.3">
      <c r="A35">
        <f>MIN(B4:B33)</f>
        <v>0</v>
      </c>
    </row>
    <row r="36" spans="1:9" x14ac:dyDescent="0.3">
      <c r="A36">
        <f>MAX(B4:B33)</f>
        <v>5</v>
      </c>
    </row>
    <row r="37" spans="1:9" x14ac:dyDescent="0.3">
      <c r="A37" s="1" t="s">
        <v>13</v>
      </c>
    </row>
    <row r="39" spans="1:9" ht="57.6" x14ac:dyDescent="0.3">
      <c r="A39" s="12" t="s">
        <v>41</v>
      </c>
      <c r="B39" s="12" t="s">
        <v>40</v>
      </c>
      <c r="H39" s="19" t="s">
        <v>42</v>
      </c>
      <c r="I39" t="s">
        <v>44</v>
      </c>
    </row>
    <row r="40" spans="1:9" x14ac:dyDescent="0.3">
      <c r="A40">
        <v>0</v>
      </c>
      <c r="B40">
        <f>COUNTIF(B$4:B$33,A40)</f>
        <v>4</v>
      </c>
      <c r="H40" s="20">
        <v>0</v>
      </c>
      <c r="I40" s="21">
        <v>4</v>
      </c>
    </row>
    <row r="41" spans="1:9" x14ac:dyDescent="0.3">
      <c r="A41">
        <v>1</v>
      </c>
      <c r="B41">
        <f t="shared" ref="B41:B45" si="0">COUNTIF(B$4:B$33,A41)</f>
        <v>9</v>
      </c>
      <c r="H41" s="20">
        <v>1</v>
      </c>
      <c r="I41" s="21">
        <v>9</v>
      </c>
    </row>
    <row r="42" spans="1:9" x14ac:dyDescent="0.3">
      <c r="A42">
        <v>2</v>
      </c>
      <c r="B42">
        <f>COUNTIF(B$4:B$33,A42)</f>
        <v>8</v>
      </c>
      <c r="H42" s="20">
        <v>2</v>
      </c>
      <c r="I42" s="21">
        <v>8</v>
      </c>
    </row>
    <row r="43" spans="1:9" x14ac:dyDescent="0.3">
      <c r="A43">
        <v>3</v>
      </c>
      <c r="B43">
        <f t="shared" si="0"/>
        <v>6</v>
      </c>
      <c r="H43" s="20">
        <v>3</v>
      </c>
      <c r="I43" s="21">
        <v>6</v>
      </c>
    </row>
    <row r="44" spans="1:9" x14ac:dyDescent="0.3">
      <c r="A44">
        <v>4</v>
      </c>
      <c r="B44">
        <f t="shared" si="0"/>
        <v>2</v>
      </c>
      <c r="H44" s="20">
        <v>4</v>
      </c>
      <c r="I44" s="21">
        <v>2</v>
      </c>
    </row>
    <row r="45" spans="1:9" x14ac:dyDescent="0.3">
      <c r="A45">
        <v>5</v>
      </c>
      <c r="B45">
        <f t="shared" si="0"/>
        <v>1</v>
      </c>
      <c r="H45" s="20">
        <v>5</v>
      </c>
      <c r="I45" s="21">
        <v>1</v>
      </c>
    </row>
    <row r="46" spans="1:9" x14ac:dyDescent="0.3">
      <c r="B46">
        <f>SUM(B40:B45)</f>
        <v>30</v>
      </c>
      <c r="H46" s="20" t="s">
        <v>43</v>
      </c>
      <c r="I46" s="21">
        <v>30</v>
      </c>
    </row>
    <row r="53" spans="1:7" x14ac:dyDescent="0.3">
      <c r="A53" s="1" t="s">
        <v>14</v>
      </c>
    </row>
    <row r="55" spans="1:7" ht="57.6" x14ac:dyDescent="0.3">
      <c r="A55" s="12" t="s">
        <v>41</v>
      </c>
      <c r="B55" s="12" t="s">
        <v>40</v>
      </c>
      <c r="C55" s="12" t="s">
        <v>45</v>
      </c>
      <c r="D55" s="12" t="s">
        <v>46</v>
      </c>
      <c r="F55" s="12" t="s">
        <v>47</v>
      </c>
      <c r="G55" s="12" t="s">
        <v>48</v>
      </c>
    </row>
    <row r="56" spans="1:7" x14ac:dyDescent="0.3">
      <c r="A56">
        <v>0</v>
      </c>
      <c r="B56">
        <v>4</v>
      </c>
      <c r="C56">
        <f>B56/B$62</f>
        <v>0.13333333333333333</v>
      </c>
      <c r="D56">
        <f>C56</f>
        <v>0.13333333333333333</v>
      </c>
      <c r="F56">
        <v>0</v>
      </c>
      <c r="G56">
        <v>0</v>
      </c>
    </row>
    <row r="57" spans="1:7" x14ac:dyDescent="0.3">
      <c r="A57">
        <v>1</v>
      </c>
      <c r="B57">
        <v>9</v>
      </c>
      <c r="C57">
        <f t="shared" ref="C57:C61" si="1">B57/B$62</f>
        <v>0.3</v>
      </c>
      <c r="D57">
        <f>D56+C57</f>
        <v>0.43333333333333335</v>
      </c>
      <c r="F57">
        <v>0</v>
      </c>
      <c r="G57">
        <f>D56</f>
        <v>0.13333333333333333</v>
      </c>
    </row>
    <row r="58" spans="1:7" x14ac:dyDescent="0.3">
      <c r="A58">
        <v>2</v>
      </c>
      <c r="B58">
        <v>8</v>
      </c>
      <c r="C58">
        <f t="shared" si="1"/>
        <v>0.26666666666666666</v>
      </c>
      <c r="D58">
        <f t="shared" ref="D58:D61" si="2">D57+C58</f>
        <v>0.7</v>
      </c>
      <c r="F58">
        <v>1</v>
      </c>
      <c r="G58">
        <f>G57</f>
        <v>0.13333333333333333</v>
      </c>
    </row>
    <row r="59" spans="1:7" x14ac:dyDescent="0.3">
      <c r="A59">
        <v>3</v>
      </c>
      <c r="B59">
        <v>6</v>
      </c>
      <c r="C59">
        <f t="shared" si="1"/>
        <v>0.2</v>
      </c>
      <c r="D59">
        <f t="shared" si="2"/>
        <v>0.89999999999999991</v>
      </c>
      <c r="F59">
        <v>1</v>
      </c>
      <c r="G59">
        <f>D57</f>
        <v>0.43333333333333335</v>
      </c>
    </row>
    <row r="60" spans="1:7" x14ac:dyDescent="0.3">
      <c r="A60">
        <v>4</v>
      </c>
      <c r="B60">
        <v>2</v>
      </c>
      <c r="C60">
        <f t="shared" si="1"/>
        <v>6.6666666666666666E-2</v>
      </c>
      <c r="D60">
        <f t="shared" si="2"/>
        <v>0.96666666666666656</v>
      </c>
      <c r="F60">
        <v>2</v>
      </c>
      <c r="G60">
        <f>G59</f>
        <v>0.43333333333333335</v>
      </c>
    </row>
    <row r="61" spans="1:7" x14ac:dyDescent="0.3">
      <c r="A61">
        <v>5</v>
      </c>
      <c r="B61">
        <v>1</v>
      </c>
      <c r="C61">
        <f t="shared" si="1"/>
        <v>3.3333333333333333E-2</v>
      </c>
      <c r="D61">
        <f t="shared" si="2"/>
        <v>0.99999999999999989</v>
      </c>
      <c r="F61">
        <v>2</v>
      </c>
      <c r="G61">
        <f>D58</f>
        <v>0.7</v>
      </c>
    </row>
    <row r="62" spans="1:7" x14ac:dyDescent="0.3">
      <c r="B62">
        <v>30</v>
      </c>
      <c r="C62">
        <f>SUM(C56:C61)</f>
        <v>0.99999999999999989</v>
      </c>
      <c r="F62">
        <v>3</v>
      </c>
      <c r="G62">
        <f>G61</f>
        <v>0.7</v>
      </c>
    </row>
    <row r="63" spans="1:7" x14ac:dyDescent="0.3">
      <c r="F63">
        <v>3</v>
      </c>
      <c r="G63">
        <f>D59</f>
        <v>0.89999999999999991</v>
      </c>
    </row>
    <row r="64" spans="1:7" x14ac:dyDescent="0.3">
      <c r="F64">
        <v>4</v>
      </c>
      <c r="G64">
        <f>G63</f>
        <v>0.89999999999999991</v>
      </c>
    </row>
    <row r="65" spans="1:9" x14ac:dyDescent="0.3">
      <c r="F65">
        <v>4</v>
      </c>
      <c r="G65">
        <f>D60</f>
        <v>0.96666666666666656</v>
      </c>
    </row>
    <row r="66" spans="1:9" x14ac:dyDescent="0.3">
      <c r="F66">
        <v>5</v>
      </c>
      <c r="G66">
        <f>G65</f>
        <v>0.96666666666666656</v>
      </c>
    </row>
    <row r="67" spans="1:9" x14ac:dyDescent="0.3">
      <c r="F67">
        <v>5</v>
      </c>
      <c r="G67">
        <f>D61</f>
        <v>0.99999999999999989</v>
      </c>
    </row>
    <row r="68" spans="1:9" x14ac:dyDescent="0.3">
      <c r="F68">
        <v>6</v>
      </c>
      <c r="G68">
        <v>1</v>
      </c>
    </row>
    <row r="70" spans="1:9" x14ac:dyDescent="0.3">
      <c r="A70" s="1" t="s">
        <v>15</v>
      </c>
    </row>
    <row r="72" spans="1:9" x14ac:dyDescent="0.3">
      <c r="A72" t="s">
        <v>49</v>
      </c>
      <c r="I72">
        <f>C57+C58+C59</f>
        <v>0.76666666666666661</v>
      </c>
    </row>
    <row r="73" spans="1:9" x14ac:dyDescent="0.3">
      <c r="B73" s="13"/>
    </row>
    <row r="74" spans="1:9" x14ac:dyDescent="0.3">
      <c r="A74" t="s">
        <v>50</v>
      </c>
      <c r="B74">
        <f>D59-D56</f>
        <v>0.76666666666666661</v>
      </c>
    </row>
    <row r="75" spans="1:9" x14ac:dyDescent="0.3">
      <c r="B75" s="13"/>
    </row>
    <row r="79" spans="1:9" x14ac:dyDescent="0.3">
      <c r="A79" s="1" t="s">
        <v>16</v>
      </c>
    </row>
    <row r="81" spans="1:8" x14ac:dyDescent="0.3">
      <c r="A81" t="s">
        <v>51</v>
      </c>
      <c r="H81">
        <f>SUM(C58:C61)</f>
        <v>0.56666666666666665</v>
      </c>
    </row>
    <row r="83" spans="1:8" x14ac:dyDescent="0.3">
      <c r="A83" t="s">
        <v>52</v>
      </c>
      <c r="B83" s="13"/>
      <c r="C83">
        <f>1-D57</f>
        <v>0.56666666666666665</v>
      </c>
    </row>
    <row r="84" spans="1:8" x14ac:dyDescent="0.3">
      <c r="B84" s="13"/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38" zoomScale="150" zoomScaleNormal="150" workbookViewId="0">
      <selection activeCell="C48" sqref="C48"/>
    </sheetView>
  </sheetViews>
  <sheetFormatPr defaultRowHeight="14.4" x14ac:dyDescent="0.3"/>
  <cols>
    <col min="4" max="4" width="13.5546875" customWidth="1"/>
  </cols>
  <sheetData>
    <row r="1" spans="1:9" x14ac:dyDescent="0.3">
      <c r="A1" s="1" t="s">
        <v>17</v>
      </c>
    </row>
    <row r="3" spans="1:9" x14ac:dyDescent="0.3">
      <c r="A3" s="33" t="s">
        <v>18</v>
      </c>
      <c r="B3" s="33"/>
      <c r="C3" s="1"/>
    </row>
    <row r="4" spans="1:9" ht="57.6" x14ac:dyDescent="0.3">
      <c r="A4" s="14" t="s">
        <v>19</v>
      </c>
      <c r="B4" s="14" t="s">
        <v>20</v>
      </c>
      <c r="C4" s="1" t="s">
        <v>54</v>
      </c>
      <c r="D4" t="s">
        <v>53</v>
      </c>
      <c r="E4" s="12" t="s">
        <v>55</v>
      </c>
      <c r="H4" t="s">
        <v>47</v>
      </c>
      <c r="I4" t="s">
        <v>48</v>
      </c>
    </row>
    <row r="5" spans="1:9" x14ac:dyDescent="0.3">
      <c r="A5" s="1">
        <v>1</v>
      </c>
      <c r="B5" s="1">
        <f>A6</f>
        <v>5</v>
      </c>
      <c r="C5" s="1">
        <v>180</v>
      </c>
      <c r="D5">
        <f>B5-A5</f>
        <v>4</v>
      </c>
      <c r="E5">
        <f>C5/D5</f>
        <v>45</v>
      </c>
      <c r="H5">
        <v>1</v>
      </c>
      <c r="I5">
        <v>0</v>
      </c>
    </row>
    <row r="6" spans="1:9" x14ac:dyDescent="0.3">
      <c r="A6" s="1">
        <v>5</v>
      </c>
      <c r="B6" s="1">
        <f t="shared" ref="B6:B8" si="0">A7</f>
        <v>10</v>
      </c>
      <c r="C6" s="1">
        <v>255</v>
      </c>
      <c r="D6">
        <f t="shared" ref="D6:D10" si="1">B6-A6</f>
        <v>5</v>
      </c>
      <c r="E6">
        <f t="shared" ref="E6:E10" si="2">C6/D6</f>
        <v>51</v>
      </c>
      <c r="H6">
        <v>1</v>
      </c>
      <c r="I6">
        <f>E5</f>
        <v>45</v>
      </c>
    </row>
    <row r="7" spans="1:9" x14ac:dyDescent="0.3">
      <c r="A7" s="1">
        <v>10</v>
      </c>
      <c r="B7" s="1">
        <f t="shared" si="0"/>
        <v>20</v>
      </c>
      <c r="C7" s="1">
        <v>118</v>
      </c>
      <c r="D7">
        <f t="shared" si="1"/>
        <v>10</v>
      </c>
      <c r="E7">
        <f t="shared" si="2"/>
        <v>11.8</v>
      </c>
      <c r="H7">
        <f>B5</f>
        <v>5</v>
      </c>
      <c r="I7">
        <f>I6</f>
        <v>45</v>
      </c>
    </row>
    <row r="8" spans="1:9" x14ac:dyDescent="0.3">
      <c r="A8" s="1">
        <v>20</v>
      </c>
      <c r="B8" s="1">
        <f t="shared" si="0"/>
        <v>50</v>
      </c>
      <c r="C8" s="1">
        <v>30</v>
      </c>
      <c r="D8">
        <f t="shared" si="1"/>
        <v>30</v>
      </c>
      <c r="E8">
        <f t="shared" si="2"/>
        <v>1</v>
      </c>
      <c r="H8">
        <f>H7</f>
        <v>5</v>
      </c>
      <c r="I8">
        <v>0</v>
      </c>
    </row>
    <row r="9" spans="1:9" x14ac:dyDescent="0.3">
      <c r="A9" s="1">
        <v>50</v>
      </c>
      <c r="B9" s="1">
        <v>80</v>
      </c>
      <c r="C9" s="1">
        <v>12</v>
      </c>
      <c r="D9">
        <f t="shared" si="1"/>
        <v>30</v>
      </c>
      <c r="E9">
        <f t="shared" si="2"/>
        <v>0.4</v>
      </c>
      <c r="H9">
        <f>H8</f>
        <v>5</v>
      </c>
      <c r="I9">
        <f>E6</f>
        <v>51</v>
      </c>
    </row>
    <row r="10" spans="1:9" x14ac:dyDescent="0.3">
      <c r="A10" s="1">
        <v>80</v>
      </c>
      <c r="B10" s="1">
        <v>100</v>
      </c>
      <c r="C10" s="1">
        <v>5</v>
      </c>
      <c r="D10">
        <f t="shared" si="1"/>
        <v>20</v>
      </c>
      <c r="E10">
        <f t="shared" si="2"/>
        <v>0.25</v>
      </c>
      <c r="H10">
        <f>B6</f>
        <v>10</v>
      </c>
      <c r="I10">
        <f>I9</f>
        <v>51</v>
      </c>
    </row>
    <row r="11" spans="1:9" x14ac:dyDescent="0.3">
      <c r="A11" s="1" t="s">
        <v>21</v>
      </c>
      <c r="B11" s="1"/>
      <c r="C11" s="1">
        <f>SUM(C5:C10)</f>
        <v>600</v>
      </c>
      <c r="H11">
        <f>H10</f>
        <v>10</v>
      </c>
      <c r="I11">
        <v>0</v>
      </c>
    </row>
    <row r="12" spans="1:9" x14ac:dyDescent="0.3">
      <c r="H12">
        <v>10</v>
      </c>
      <c r="I12">
        <f>E7</f>
        <v>11.8</v>
      </c>
    </row>
    <row r="13" spans="1:9" x14ac:dyDescent="0.3">
      <c r="H13">
        <f>A8</f>
        <v>20</v>
      </c>
      <c r="I13">
        <f>I12</f>
        <v>11.8</v>
      </c>
    </row>
    <row r="14" spans="1:9" x14ac:dyDescent="0.3">
      <c r="A14" s="1" t="s">
        <v>13</v>
      </c>
      <c r="H14">
        <f>A8</f>
        <v>20</v>
      </c>
      <c r="I14">
        <v>0</v>
      </c>
    </row>
    <row r="15" spans="1:9" x14ac:dyDescent="0.3">
      <c r="H15">
        <f>A8</f>
        <v>20</v>
      </c>
      <c r="I15">
        <f>E8</f>
        <v>1</v>
      </c>
    </row>
    <row r="16" spans="1:9" x14ac:dyDescent="0.3">
      <c r="H16">
        <f>A9</f>
        <v>50</v>
      </c>
      <c r="I16">
        <f>I15</f>
        <v>1</v>
      </c>
    </row>
    <row r="17" spans="1:9" x14ac:dyDescent="0.3">
      <c r="H17">
        <f>H16</f>
        <v>50</v>
      </c>
      <c r="I17">
        <v>0</v>
      </c>
    </row>
    <row r="18" spans="1:9" x14ac:dyDescent="0.3">
      <c r="H18">
        <f>H17</f>
        <v>50</v>
      </c>
      <c r="I18">
        <f>E9</f>
        <v>0.4</v>
      </c>
    </row>
    <row r="19" spans="1:9" x14ac:dyDescent="0.3">
      <c r="H19">
        <f>A10</f>
        <v>80</v>
      </c>
      <c r="I19">
        <f>I18</f>
        <v>0.4</v>
      </c>
    </row>
    <row r="20" spans="1:9" x14ac:dyDescent="0.3">
      <c r="H20">
        <f>H19</f>
        <v>80</v>
      </c>
      <c r="I20">
        <v>0</v>
      </c>
    </row>
    <row r="21" spans="1:9" x14ac:dyDescent="0.3">
      <c r="H21">
        <f>H20</f>
        <v>80</v>
      </c>
      <c r="I21">
        <f>E10</f>
        <v>0.25</v>
      </c>
    </row>
    <row r="22" spans="1:9" x14ac:dyDescent="0.3">
      <c r="H22">
        <f>B10</f>
        <v>100</v>
      </c>
      <c r="I22">
        <f>I21</f>
        <v>0.25</v>
      </c>
    </row>
    <row r="23" spans="1:9" x14ac:dyDescent="0.3">
      <c r="H23">
        <f>H22</f>
        <v>100</v>
      </c>
      <c r="I23">
        <v>0</v>
      </c>
    </row>
    <row r="27" spans="1:9" x14ac:dyDescent="0.3">
      <c r="A27" s="1" t="s">
        <v>22</v>
      </c>
    </row>
    <row r="29" spans="1:9" x14ac:dyDescent="0.3">
      <c r="A29" t="s">
        <v>18</v>
      </c>
    </row>
    <row r="30" spans="1:9" s="12" customFormat="1" ht="33.75" customHeight="1" x14ac:dyDescent="0.3">
      <c r="A30" s="12" t="s">
        <v>19</v>
      </c>
      <c r="B30" s="12" t="s">
        <v>20</v>
      </c>
      <c r="C30" s="12" t="s">
        <v>54</v>
      </c>
      <c r="D30" s="12" t="s">
        <v>53</v>
      </c>
      <c r="E30" s="12" t="s">
        <v>55</v>
      </c>
      <c r="F30" s="12" t="s">
        <v>45</v>
      </c>
      <c r="G30" s="12" t="s">
        <v>46</v>
      </c>
    </row>
    <row r="31" spans="1:9" x14ac:dyDescent="0.3">
      <c r="A31">
        <v>1</v>
      </c>
      <c r="B31">
        <v>5</v>
      </c>
      <c r="C31">
        <v>180</v>
      </c>
      <c r="D31">
        <v>4</v>
      </c>
      <c r="E31">
        <v>45</v>
      </c>
      <c r="F31">
        <f>C31/C$37</f>
        <v>0.3</v>
      </c>
      <c r="G31">
        <f>F31</f>
        <v>0.3</v>
      </c>
    </row>
    <row r="32" spans="1:9" x14ac:dyDescent="0.3">
      <c r="A32">
        <v>5</v>
      </c>
      <c r="B32">
        <v>10</v>
      </c>
      <c r="C32">
        <v>255</v>
      </c>
      <c r="D32">
        <v>5</v>
      </c>
      <c r="E32">
        <v>51</v>
      </c>
      <c r="F32">
        <f t="shared" ref="F32:F36" si="3">C32/C$37</f>
        <v>0.42499999999999999</v>
      </c>
      <c r="G32">
        <f>G31+F32</f>
        <v>0.72499999999999998</v>
      </c>
    </row>
    <row r="33" spans="1:7" x14ac:dyDescent="0.3">
      <c r="A33">
        <v>10</v>
      </c>
      <c r="B33">
        <v>20</v>
      </c>
      <c r="C33">
        <v>118</v>
      </c>
      <c r="D33">
        <v>10</v>
      </c>
      <c r="E33">
        <v>11.8</v>
      </c>
      <c r="F33">
        <f t="shared" si="3"/>
        <v>0.19666666666666666</v>
      </c>
      <c r="G33">
        <f t="shared" ref="G33:G36" si="4">G32+F33</f>
        <v>0.92166666666666663</v>
      </c>
    </row>
    <row r="34" spans="1:7" x14ac:dyDescent="0.3">
      <c r="A34">
        <v>20</v>
      </c>
      <c r="B34">
        <v>50</v>
      </c>
      <c r="C34">
        <v>30</v>
      </c>
      <c r="D34">
        <v>30</v>
      </c>
      <c r="E34">
        <v>1</v>
      </c>
      <c r="F34">
        <f t="shared" si="3"/>
        <v>0.05</v>
      </c>
      <c r="G34">
        <f t="shared" si="4"/>
        <v>0.97166666666666668</v>
      </c>
    </row>
    <row r="35" spans="1:7" x14ac:dyDescent="0.3">
      <c r="A35">
        <v>50</v>
      </c>
      <c r="B35">
        <v>80</v>
      </c>
      <c r="C35">
        <v>12</v>
      </c>
      <c r="D35">
        <v>30</v>
      </c>
      <c r="E35">
        <v>0.4</v>
      </c>
      <c r="F35">
        <f t="shared" si="3"/>
        <v>0.02</v>
      </c>
      <c r="G35">
        <f t="shared" si="4"/>
        <v>0.9916666666666667</v>
      </c>
    </row>
    <row r="36" spans="1:7" x14ac:dyDescent="0.3">
      <c r="A36">
        <v>80</v>
      </c>
      <c r="B36">
        <v>100</v>
      </c>
      <c r="C36">
        <v>5</v>
      </c>
      <c r="D36">
        <v>20</v>
      </c>
      <c r="E36">
        <v>0.25</v>
      </c>
      <c r="F36">
        <f t="shared" si="3"/>
        <v>8.3333333333333332E-3</v>
      </c>
      <c r="G36">
        <f t="shared" si="4"/>
        <v>1</v>
      </c>
    </row>
    <row r="37" spans="1:7" x14ac:dyDescent="0.3">
      <c r="A37" t="s">
        <v>21</v>
      </c>
      <c r="C37">
        <v>600</v>
      </c>
      <c r="F37">
        <f>SUM(F31:F36)</f>
        <v>1</v>
      </c>
    </row>
    <row r="39" spans="1:7" x14ac:dyDescent="0.3">
      <c r="A39" s="1" t="s">
        <v>23</v>
      </c>
    </row>
    <row r="41" spans="1:7" x14ac:dyDescent="0.3">
      <c r="A41" t="s">
        <v>56</v>
      </c>
      <c r="B41">
        <f>G34+F35*(60-A35)/(B35-A35)</f>
        <v>0.97833333333333339</v>
      </c>
    </row>
    <row r="42" spans="1:7" x14ac:dyDescent="0.3">
      <c r="A42" t="s">
        <v>57</v>
      </c>
      <c r="B42">
        <f>G32+F33*(15-A33)/(B33-A33)</f>
        <v>0.82333333333333325</v>
      </c>
    </row>
    <row r="43" spans="1:7" x14ac:dyDescent="0.3">
      <c r="A43" t="s">
        <v>58</v>
      </c>
      <c r="C43">
        <f>B41-B42</f>
        <v>0.15500000000000014</v>
      </c>
      <c r="D43">
        <f>C43*100</f>
        <v>15.500000000000014</v>
      </c>
    </row>
    <row r="46" spans="1:7" x14ac:dyDescent="0.3">
      <c r="A46" s="1" t="s">
        <v>24</v>
      </c>
    </row>
    <row r="47" spans="1:7" x14ac:dyDescent="0.3">
      <c r="A47" t="s">
        <v>59</v>
      </c>
      <c r="B47">
        <f>G33+F34*(26-A34)/(B34-A34)</f>
        <v>0.93166666666666664</v>
      </c>
      <c r="C47">
        <f>B47*100</f>
        <v>93.166666666666657</v>
      </c>
    </row>
  </sheetData>
  <mergeCells count="1">
    <mergeCell ref="A3: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workbookViewId="0">
      <selection activeCell="F17" sqref="F17"/>
    </sheetView>
  </sheetViews>
  <sheetFormatPr defaultRowHeight="14.4" x14ac:dyDescent="0.3"/>
  <cols>
    <col min="5" max="5" width="13.33203125" customWidth="1"/>
  </cols>
  <sheetData>
    <row r="1" spans="1:13" x14ac:dyDescent="0.3">
      <c r="A1" s="15" t="s">
        <v>25</v>
      </c>
      <c r="B1" s="15"/>
    </row>
    <row r="2" spans="1:13" x14ac:dyDescent="0.3">
      <c r="A2" s="15" t="s">
        <v>26</v>
      </c>
      <c r="B2" s="15"/>
    </row>
    <row r="3" spans="1:13" x14ac:dyDescent="0.3">
      <c r="A3" s="15" t="s">
        <v>27</v>
      </c>
      <c r="B3" s="15"/>
    </row>
    <row r="4" spans="1:13" s="12" customFormat="1" ht="57.6" x14ac:dyDescent="0.3">
      <c r="A4" s="12" t="s">
        <v>28</v>
      </c>
      <c r="B4" s="12" t="s">
        <v>29</v>
      </c>
      <c r="E4" s="12" t="s">
        <v>60</v>
      </c>
      <c r="F4" s="12" t="s">
        <v>61</v>
      </c>
      <c r="G4" s="12" t="s">
        <v>62</v>
      </c>
      <c r="H4" s="12" t="s">
        <v>63</v>
      </c>
      <c r="I4" s="12" t="s">
        <v>64</v>
      </c>
      <c r="J4" s="12" t="s">
        <v>65</v>
      </c>
      <c r="K4" s="12" t="s">
        <v>6</v>
      </c>
      <c r="L4" s="12" t="s">
        <v>66</v>
      </c>
      <c r="M4" s="12" t="s">
        <v>67</v>
      </c>
    </row>
    <row r="5" spans="1:13" x14ac:dyDescent="0.3">
      <c r="A5" s="16">
        <v>1</v>
      </c>
      <c r="B5" s="16">
        <v>1</v>
      </c>
      <c r="E5">
        <v>1</v>
      </c>
      <c r="F5">
        <f>COUNTIF(B$5:B$49,E5)</f>
        <v>15</v>
      </c>
      <c r="G5">
        <v>15</v>
      </c>
      <c r="H5">
        <v>0</v>
      </c>
      <c r="I5">
        <v>2</v>
      </c>
      <c r="J5">
        <v>2</v>
      </c>
      <c r="K5">
        <f>SUM(F5:J5)</f>
        <v>34</v>
      </c>
      <c r="L5">
        <f>K5/K$14</f>
        <v>0.27868852459016391</v>
      </c>
      <c r="M5">
        <f>LOG10(1+1/E5)</f>
        <v>0.3010299956639812</v>
      </c>
    </row>
    <row r="6" spans="1:13" x14ac:dyDescent="0.3">
      <c r="A6" s="16">
        <v>2</v>
      </c>
      <c r="B6" s="16">
        <v>8</v>
      </c>
      <c r="E6">
        <v>2</v>
      </c>
      <c r="F6">
        <f t="shared" ref="F6:F13" si="0">COUNTIF(B$5:B$49,E6)</f>
        <v>9</v>
      </c>
      <c r="G6">
        <v>9</v>
      </c>
      <c r="H6">
        <v>2</v>
      </c>
      <c r="I6">
        <v>3</v>
      </c>
      <c r="J6">
        <v>1</v>
      </c>
      <c r="K6">
        <f t="shared" ref="K6:K13" si="1">SUM(F6:J6)</f>
        <v>24</v>
      </c>
      <c r="L6">
        <f t="shared" ref="L6:M14" si="2">K6/K$14</f>
        <v>0.19672131147540983</v>
      </c>
      <c r="M6">
        <f t="shared" ref="M6:M13" si="3">LOG10(1+1/E6)</f>
        <v>0.17609125905568124</v>
      </c>
    </row>
    <row r="7" spans="1:13" x14ac:dyDescent="0.3">
      <c r="A7" s="16">
        <v>3</v>
      </c>
      <c r="B7" s="16">
        <v>7</v>
      </c>
      <c r="E7">
        <v>3</v>
      </c>
      <c r="F7">
        <f t="shared" si="0"/>
        <v>3</v>
      </c>
      <c r="G7">
        <v>3</v>
      </c>
      <c r="H7">
        <v>2</v>
      </c>
      <c r="I7">
        <v>2</v>
      </c>
      <c r="J7">
        <v>2</v>
      </c>
      <c r="K7">
        <f t="shared" si="1"/>
        <v>12</v>
      </c>
      <c r="L7">
        <f t="shared" si="2"/>
        <v>9.8360655737704916E-2</v>
      </c>
      <c r="M7">
        <f t="shared" si="3"/>
        <v>0.12493873660829993</v>
      </c>
    </row>
    <row r="8" spans="1:13" x14ac:dyDescent="0.3">
      <c r="A8" s="16">
        <v>4</v>
      </c>
      <c r="B8" s="16">
        <v>5</v>
      </c>
      <c r="E8">
        <v>4</v>
      </c>
      <c r="F8">
        <f t="shared" si="0"/>
        <v>5</v>
      </c>
      <c r="G8">
        <v>5</v>
      </c>
      <c r="H8">
        <v>1</v>
      </c>
      <c r="I8">
        <v>3</v>
      </c>
      <c r="J8">
        <v>0</v>
      </c>
      <c r="K8">
        <f t="shared" si="1"/>
        <v>14</v>
      </c>
      <c r="L8">
        <f t="shared" si="2"/>
        <v>0.11475409836065574</v>
      </c>
      <c r="M8">
        <f t="shared" si="3"/>
        <v>9.691001300805642E-2</v>
      </c>
    </row>
    <row r="9" spans="1:13" x14ac:dyDescent="0.3">
      <c r="A9" s="16">
        <v>5</v>
      </c>
      <c r="B9" s="16">
        <v>1</v>
      </c>
      <c r="E9">
        <v>5</v>
      </c>
      <c r="F9">
        <f t="shared" si="0"/>
        <v>8</v>
      </c>
      <c r="G9">
        <v>7</v>
      </c>
      <c r="H9">
        <v>1</v>
      </c>
      <c r="I9">
        <v>1</v>
      </c>
      <c r="J9">
        <v>0</v>
      </c>
      <c r="K9">
        <f t="shared" si="1"/>
        <v>17</v>
      </c>
      <c r="L9">
        <f t="shared" si="2"/>
        <v>0.13934426229508196</v>
      </c>
      <c r="M9">
        <f t="shared" si="3"/>
        <v>7.9181246047624818E-2</v>
      </c>
    </row>
    <row r="10" spans="1:13" x14ac:dyDescent="0.3">
      <c r="A10" s="16">
        <v>6</v>
      </c>
      <c r="B10" s="16">
        <v>1</v>
      </c>
      <c r="E10">
        <v>6</v>
      </c>
      <c r="F10">
        <f t="shared" si="0"/>
        <v>0</v>
      </c>
      <c r="G10">
        <v>0</v>
      </c>
      <c r="H10">
        <v>3</v>
      </c>
      <c r="I10">
        <v>1</v>
      </c>
      <c r="J10">
        <v>1</v>
      </c>
      <c r="K10">
        <f t="shared" si="1"/>
        <v>5</v>
      </c>
      <c r="L10">
        <f t="shared" si="2"/>
        <v>4.0983606557377046E-2</v>
      </c>
      <c r="M10">
        <f t="shared" si="3"/>
        <v>6.6946789630613221E-2</v>
      </c>
    </row>
    <row r="11" spans="1:13" x14ac:dyDescent="0.3">
      <c r="A11" s="16">
        <v>7</v>
      </c>
      <c r="B11" s="16">
        <v>1</v>
      </c>
      <c r="E11">
        <v>7</v>
      </c>
      <c r="F11">
        <f t="shared" si="0"/>
        <v>3</v>
      </c>
      <c r="G11">
        <v>2</v>
      </c>
      <c r="H11">
        <v>2</v>
      </c>
      <c r="I11">
        <v>1</v>
      </c>
      <c r="J11">
        <v>0</v>
      </c>
      <c r="K11">
        <f t="shared" si="1"/>
        <v>8</v>
      </c>
      <c r="L11">
        <f t="shared" si="2"/>
        <v>6.5573770491803282E-2</v>
      </c>
      <c r="M11">
        <f t="shared" si="3"/>
        <v>5.7991946977686733E-2</v>
      </c>
    </row>
    <row r="12" spans="1:13" x14ac:dyDescent="0.3">
      <c r="A12" s="16">
        <v>8</v>
      </c>
      <c r="B12" s="16">
        <v>4</v>
      </c>
      <c r="E12">
        <v>8</v>
      </c>
      <c r="F12">
        <f t="shared" si="0"/>
        <v>2</v>
      </c>
      <c r="G12">
        <v>1</v>
      </c>
      <c r="H12">
        <v>2</v>
      </c>
      <c r="I12">
        <v>1</v>
      </c>
      <c r="J12">
        <v>0</v>
      </c>
      <c r="K12">
        <f t="shared" si="1"/>
        <v>6</v>
      </c>
      <c r="L12">
        <f t="shared" si="2"/>
        <v>4.9180327868852458E-2</v>
      </c>
      <c r="M12">
        <f t="shared" si="3"/>
        <v>5.1152522447381291E-2</v>
      </c>
    </row>
    <row r="13" spans="1:13" x14ac:dyDescent="0.3">
      <c r="A13" s="16">
        <v>9</v>
      </c>
      <c r="B13" s="16">
        <v>7</v>
      </c>
      <c r="E13">
        <v>9</v>
      </c>
      <c r="F13">
        <f t="shared" si="0"/>
        <v>0</v>
      </c>
      <c r="G13">
        <v>0</v>
      </c>
      <c r="H13">
        <v>1</v>
      </c>
      <c r="I13">
        <v>1</v>
      </c>
      <c r="J13">
        <v>0</v>
      </c>
      <c r="K13">
        <f t="shared" si="1"/>
        <v>2</v>
      </c>
      <c r="L13">
        <f t="shared" si="2"/>
        <v>1.6393442622950821E-2</v>
      </c>
      <c r="M13">
        <f t="shared" si="3"/>
        <v>4.5757490560675143E-2</v>
      </c>
    </row>
    <row r="14" spans="1:13" x14ac:dyDescent="0.3">
      <c r="A14" s="16">
        <v>10</v>
      </c>
      <c r="B14" s="16">
        <v>3</v>
      </c>
      <c r="E14" t="s">
        <v>6</v>
      </c>
      <c r="F14">
        <f>SUM(F5:F13)</f>
        <v>45</v>
      </c>
      <c r="G14">
        <f t="shared" ref="G14:K14" si="4">SUM(G5:G13)</f>
        <v>42</v>
      </c>
      <c r="H14">
        <f t="shared" si="4"/>
        <v>14</v>
      </c>
      <c r="I14">
        <f t="shared" si="4"/>
        <v>15</v>
      </c>
      <c r="J14">
        <f t="shared" si="4"/>
        <v>6</v>
      </c>
      <c r="K14">
        <f t="shared" si="4"/>
        <v>122</v>
      </c>
      <c r="L14">
        <f t="shared" si="2"/>
        <v>1</v>
      </c>
      <c r="M14">
        <f t="shared" si="2"/>
        <v>1</v>
      </c>
    </row>
    <row r="15" spans="1:13" x14ac:dyDescent="0.3">
      <c r="A15" s="16">
        <v>11</v>
      </c>
      <c r="B15" s="16">
        <v>2</v>
      </c>
    </row>
    <row r="16" spans="1:13" x14ac:dyDescent="0.3">
      <c r="A16" s="16">
        <v>12</v>
      </c>
      <c r="B16" s="16">
        <v>4</v>
      </c>
    </row>
    <row r="17" spans="1:2" x14ac:dyDescent="0.3">
      <c r="A17" s="16">
        <v>13</v>
      </c>
      <c r="B17" s="16">
        <v>2</v>
      </c>
    </row>
    <row r="18" spans="1:2" x14ac:dyDescent="0.3">
      <c r="A18" s="16">
        <v>14</v>
      </c>
      <c r="B18" s="16">
        <v>5</v>
      </c>
    </row>
    <row r="19" spans="1:2" x14ac:dyDescent="0.3">
      <c r="A19" s="16">
        <v>15</v>
      </c>
      <c r="B19" s="16">
        <v>4</v>
      </c>
    </row>
    <row r="20" spans="1:2" x14ac:dyDescent="0.3">
      <c r="A20" s="16">
        <v>16</v>
      </c>
      <c r="B20" s="16">
        <v>8</v>
      </c>
    </row>
    <row r="21" spans="1:2" x14ac:dyDescent="0.3">
      <c r="A21" s="16">
        <v>17</v>
      </c>
      <c r="B21" s="16">
        <v>5</v>
      </c>
    </row>
    <row r="22" spans="1:2" x14ac:dyDescent="0.3">
      <c r="A22" s="16">
        <v>18</v>
      </c>
      <c r="B22" s="16">
        <v>2</v>
      </c>
    </row>
    <row r="23" spans="1:2" x14ac:dyDescent="0.3">
      <c r="A23" s="16">
        <v>19</v>
      </c>
      <c r="B23" s="16">
        <v>5</v>
      </c>
    </row>
    <row r="24" spans="1:2" x14ac:dyDescent="0.3">
      <c r="A24" s="16">
        <v>20</v>
      </c>
      <c r="B24" s="16">
        <v>2</v>
      </c>
    </row>
    <row r="25" spans="1:2" x14ac:dyDescent="0.3">
      <c r="A25" s="16">
        <v>21</v>
      </c>
      <c r="B25" s="16">
        <v>7</v>
      </c>
    </row>
    <row r="26" spans="1:2" x14ac:dyDescent="0.3">
      <c r="A26" s="16">
        <v>22</v>
      </c>
      <c r="B26" s="16">
        <v>1</v>
      </c>
    </row>
    <row r="27" spans="1:2" x14ac:dyDescent="0.3">
      <c r="A27" s="16">
        <v>23</v>
      </c>
      <c r="B27" s="16">
        <v>2</v>
      </c>
    </row>
    <row r="28" spans="1:2" x14ac:dyDescent="0.3">
      <c r="A28" s="16">
        <v>24</v>
      </c>
      <c r="B28" s="16">
        <v>1</v>
      </c>
    </row>
    <row r="29" spans="1:2" x14ac:dyDescent="0.3">
      <c r="A29" s="16">
        <v>25</v>
      </c>
      <c r="B29" s="16">
        <v>5</v>
      </c>
    </row>
    <row r="30" spans="1:2" x14ac:dyDescent="0.3">
      <c r="A30" s="16">
        <v>26</v>
      </c>
      <c r="B30" s="16">
        <v>3</v>
      </c>
    </row>
    <row r="31" spans="1:2" x14ac:dyDescent="0.3">
      <c r="A31" s="16">
        <v>27</v>
      </c>
      <c r="B31" s="16">
        <v>1</v>
      </c>
    </row>
    <row r="32" spans="1:2" x14ac:dyDescent="0.3">
      <c r="A32" s="16">
        <v>28</v>
      </c>
      <c r="B32" s="16">
        <v>1</v>
      </c>
    </row>
    <row r="33" spans="1:2" x14ac:dyDescent="0.3">
      <c r="A33" s="16">
        <v>29</v>
      </c>
      <c r="B33" s="16">
        <v>5</v>
      </c>
    </row>
    <row r="34" spans="1:2" x14ac:dyDescent="0.3">
      <c r="A34" s="16">
        <v>30</v>
      </c>
      <c r="B34" s="16">
        <v>2</v>
      </c>
    </row>
    <row r="35" spans="1:2" x14ac:dyDescent="0.3">
      <c r="A35" s="16">
        <v>31</v>
      </c>
      <c r="B35" s="16">
        <v>5</v>
      </c>
    </row>
    <row r="36" spans="1:2" x14ac:dyDescent="0.3">
      <c r="A36" s="16">
        <v>32</v>
      </c>
      <c r="B36" s="16">
        <v>2</v>
      </c>
    </row>
    <row r="37" spans="1:2" x14ac:dyDescent="0.3">
      <c r="A37" s="16">
        <v>33</v>
      </c>
      <c r="B37" s="16">
        <v>1</v>
      </c>
    </row>
    <row r="38" spans="1:2" x14ac:dyDescent="0.3">
      <c r="A38" s="16">
        <v>34</v>
      </c>
      <c r="B38" s="16">
        <v>4</v>
      </c>
    </row>
    <row r="39" spans="1:2" x14ac:dyDescent="0.3">
      <c r="A39" s="16">
        <v>35</v>
      </c>
      <c r="B39" s="16">
        <v>5</v>
      </c>
    </row>
    <row r="40" spans="1:2" x14ac:dyDescent="0.3">
      <c r="A40" s="16">
        <v>36</v>
      </c>
      <c r="B40" s="16">
        <v>4</v>
      </c>
    </row>
    <row r="41" spans="1:2" x14ac:dyDescent="0.3">
      <c r="A41" s="16">
        <v>37</v>
      </c>
      <c r="B41" s="16">
        <v>1</v>
      </c>
    </row>
    <row r="42" spans="1:2" x14ac:dyDescent="0.3">
      <c r="A42" s="16">
        <v>38</v>
      </c>
      <c r="B42" s="16">
        <v>1</v>
      </c>
    </row>
    <row r="43" spans="1:2" x14ac:dyDescent="0.3">
      <c r="A43" s="16">
        <v>39</v>
      </c>
      <c r="B43" s="16">
        <v>2</v>
      </c>
    </row>
    <row r="44" spans="1:2" x14ac:dyDescent="0.3">
      <c r="A44" s="16">
        <v>40</v>
      </c>
      <c r="B44" s="16">
        <v>3</v>
      </c>
    </row>
    <row r="45" spans="1:2" x14ac:dyDescent="0.3">
      <c r="A45" s="16">
        <v>41</v>
      </c>
      <c r="B45" s="16">
        <v>1</v>
      </c>
    </row>
    <row r="46" spans="1:2" x14ac:dyDescent="0.3">
      <c r="A46" s="16">
        <v>42</v>
      </c>
      <c r="B46" s="16">
        <v>1</v>
      </c>
    </row>
    <row r="47" spans="1:2" x14ac:dyDescent="0.3">
      <c r="A47" s="16">
        <v>43</v>
      </c>
      <c r="B47" s="16">
        <v>2</v>
      </c>
    </row>
    <row r="48" spans="1:2" x14ac:dyDescent="0.3">
      <c r="A48" s="16">
        <v>44</v>
      </c>
      <c r="B48" s="16">
        <v>1</v>
      </c>
    </row>
    <row r="49" spans="1:2" x14ac:dyDescent="0.3">
      <c r="A49" s="16">
        <v>45</v>
      </c>
      <c r="B49" s="16">
        <v>1</v>
      </c>
    </row>
    <row r="50" spans="1:2" x14ac:dyDescent="0.3">
      <c r="A50" s="16"/>
      <c r="B50" s="16"/>
    </row>
    <row r="51" spans="1:2" x14ac:dyDescent="0.3">
      <c r="A51" s="16"/>
      <c r="B51" s="16"/>
    </row>
    <row r="52" spans="1:2" x14ac:dyDescent="0.3">
      <c r="A52" s="16"/>
      <c r="B52" s="16"/>
    </row>
    <row r="53" spans="1:2" x14ac:dyDescent="0.3">
      <c r="A53" s="16"/>
      <c r="B53" s="16"/>
    </row>
    <row r="54" spans="1:2" x14ac:dyDescent="0.3">
      <c r="A54" s="16"/>
      <c r="B54" s="16"/>
    </row>
    <row r="55" spans="1:2" x14ac:dyDescent="0.3">
      <c r="A55" s="16"/>
      <c r="B55" s="16"/>
    </row>
    <row r="56" spans="1:2" x14ac:dyDescent="0.3">
      <c r="A56" s="16"/>
      <c r="B56" s="16"/>
    </row>
    <row r="57" spans="1:2" x14ac:dyDescent="0.3">
      <c r="A57" s="16"/>
      <c r="B57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2022-02-28T21:14:43Z</dcterms:created>
  <dcterms:modified xsi:type="dcterms:W3CDTF">2022-04-05T17:49:36Z</dcterms:modified>
</cp:coreProperties>
</file>