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mo.biasin\Documents\Università di Macerata\Real Estate Investments\2023-2024\"/>
    </mc:Choice>
  </mc:AlternateContent>
  <xr:revisionPtr revIDLastSave="0" documentId="8_{6F94FE53-E168-4D8E-8FE1-84C5A33F7BF2}" xr6:coauthVersionLast="47" xr6:coauthVersionMax="47" xr10:uidLastSave="{00000000-0000-0000-0000-000000000000}"/>
  <bookViews>
    <workbookView xWindow="-110" yWindow="-110" windowWidth="19420" windowHeight="10300" xr2:uid="{9F18880A-3375-4132-BB76-80DD09993E96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8" i="1" s="1"/>
  <c r="I11" i="1"/>
  <c r="I12" i="1" s="1"/>
  <c r="I5" i="1"/>
  <c r="I6" i="1" s="1"/>
  <c r="E30" i="1" l="1"/>
  <c r="E29" i="1"/>
  <c r="Q22" i="1"/>
  <c r="H22" i="1"/>
  <c r="Q20" i="1"/>
  <c r="H20" i="1"/>
  <c r="E20" i="1"/>
  <c r="D20" i="1"/>
  <c r="C20" i="1"/>
  <c r="D18" i="1"/>
  <c r="Q14" i="1"/>
  <c r="H14" i="1"/>
  <c r="E14" i="1"/>
  <c r="D14" i="1"/>
  <c r="C14" i="1"/>
  <c r="D12" i="1"/>
  <c r="Q8" i="1"/>
  <c r="H8" i="1"/>
  <c r="E8" i="1"/>
  <c r="E22" i="1" s="1"/>
  <c r="F22" i="1" s="1"/>
  <c r="D8" i="1"/>
  <c r="D22" i="1" s="1"/>
  <c r="C8" i="1"/>
  <c r="C22" i="1" s="1"/>
  <c r="G22" i="1" s="1"/>
  <c r="D6" i="1"/>
</calcChain>
</file>

<file path=xl/sharedStrings.xml><?xml version="1.0" encoding="utf-8"?>
<sst xmlns="http://schemas.openxmlformats.org/spreadsheetml/2006/main" count="87" uniqueCount="65">
  <si>
    <t>Conduttore</t>
  </si>
  <si>
    <t>Destinazione</t>
  </si>
  <si>
    <t xml:space="preserve">Mq. </t>
  </si>
  <si>
    <t>N.</t>
  </si>
  <si>
    <t xml:space="preserve">Canone di locazione corrente (Euro/anno) </t>
  </si>
  <si>
    <t>Canone di locazione di mercato (Euro/mq/anno) - Garage a unità</t>
  </si>
  <si>
    <t>Canone di locazione di mercato (Euro/anno)</t>
  </si>
  <si>
    <t>Decorrenza</t>
  </si>
  <si>
    <t>Durata</t>
  </si>
  <si>
    <t>1° scadenza</t>
  </si>
  <si>
    <t>2° scadenza</t>
  </si>
  <si>
    <t>Indicizz.</t>
  </si>
  <si>
    <t>Inflaz prevista</t>
  </si>
  <si>
    <t>Recesso</t>
  </si>
  <si>
    <t xml:space="preserve">C.R.N. (Euro/mq) </t>
  </si>
  <si>
    <t>C.R.N. (Euro)</t>
  </si>
  <si>
    <t>Ufficio 1</t>
  </si>
  <si>
    <t>Uffici</t>
  </si>
  <si>
    <t>6+6</t>
  </si>
  <si>
    <t>Facoltà di recesso con almeno 6 mesi di preavviso</t>
  </si>
  <si>
    <t>Magazzini</t>
  </si>
  <si>
    <t>Autorimesse (Euro/cad.)</t>
  </si>
  <si>
    <t>Tot. Ufficio 1</t>
  </si>
  <si>
    <t>Ufficio 2</t>
  </si>
  <si>
    <t>Tot. Ufficio 2</t>
  </si>
  <si>
    <t>Ufficio 3</t>
  </si>
  <si>
    <t>Facoltà di recesso dopo i primi 6 anni</t>
  </si>
  <si>
    <t>Tot. Ufficio 3</t>
  </si>
  <si>
    <t>TOTALE</t>
  </si>
  <si>
    <t>Capital expenditure</t>
  </si>
  <si>
    <t>Valore di vendita alla scadenza</t>
  </si>
  <si>
    <t xml:space="preserve">Property cash flows attesi </t>
  </si>
  <si>
    <t>Adeguamenti e ristrutturazioni</t>
  </si>
  <si>
    <t>r=</t>
  </si>
  <si>
    <t>g out=</t>
  </si>
  <si>
    <t>Potential gross income</t>
  </si>
  <si>
    <t>PGI</t>
  </si>
  <si>
    <t>Operating expenses</t>
  </si>
  <si>
    <t>risk out =</t>
  </si>
  <si>
    <t>- vacancy &amp; collection loss</t>
  </si>
  <si>
    <t>-   VC</t>
  </si>
  <si>
    <t>Amministrazione</t>
  </si>
  <si>
    <t>di ricavi lordi</t>
  </si>
  <si>
    <t>+ other income</t>
  </si>
  <si>
    <t>+   OI</t>
  </si>
  <si>
    <t>Riserve per manutenzione</t>
  </si>
  <si>
    <t>di CRN</t>
  </si>
  <si>
    <t>Effective gross income</t>
  </si>
  <si>
    <t>EGI</t>
  </si>
  <si>
    <t>Assicurazione</t>
  </si>
  <si>
    <t>- operating expenses</t>
  </si>
  <si>
    <t>-   OE</t>
  </si>
  <si>
    <t>IMU/IMI</t>
  </si>
  <si>
    <t>totali</t>
  </si>
  <si>
    <t>-capital expenditure</t>
  </si>
  <si>
    <t>- CAPEX</t>
  </si>
  <si>
    <t>Net operating income</t>
  </si>
  <si>
    <t>NOI</t>
  </si>
  <si>
    <t>sfitto/inesigibilità uffici 3: 2%; 1% da n3</t>
  </si>
  <si>
    <t>2.5 % prezzo di vendita</t>
  </si>
  <si>
    <t>Canone di locazione corrente ex contratto (Euro/mq/anno) - Garage a unità</t>
  </si>
  <si>
    <t>sfitto/inesigibilità uffici 1: 1%; 3% da n10</t>
  </si>
  <si>
    <t>sfitto/inesigibilità uffici 2: 0%; 2,5% da n2</t>
  </si>
  <si>
    <t>g =</t>
  </si>
  <si>
    <t>oneri di commercializzazione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</si>
</sst>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i/>
      <sz val="11"/>
      <color theme="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</font>
    <font>
      <sz val="11"/>
      <name val="Calibri"/>
      <family val="2"/>
    </font>
    <font>
      <i/>
      <sz val="9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18"/>
      </bottom>
      <diagonal/>
    </border>
    <border>
      <left/>
      <right/>
      <top/>
      <bottom style="double">
        <color indexed="18"/>
      </bottom>
      <diagonal/>
    </border>
    <border>
      <left/>
      <right style="medium">
        <color indexed="64"/>
      </right>
      <top/>
      <bottom style="double">
        <color indexed="1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1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41" fontId="2" fillId="0" borderId="0" xfId="0" applyNumberFormat="1" applyFont="1" applyAlignment="1">
      <alignment horizontal="center"/>
    </xf>
    <xf numFmtId="41" fontId="2" fillId="0" borderId="0" xfId="0" applyNumberFormat="1" applyFont="1"/>
    <xf numFmtId="0" fontId="2" fillId="0" borderId="0" xfId="0" applyFont="1"/>
    <xf numFmtId="41" fontId="2" fillId="2" borderId="1" xfId="0" applyNumberFormat="1" applyFont="1" applyFill="1" applyBorder="1" applyAlignment="1">
      <alignment horizontal="center" vertical="center" wrapText="1"/>
    </xf>
    <xf numFmtId="41" fontId="2" fillId="2" borderId="2" xfId="0" applyNumberFormat="1" applyFont="1" applyFill="1" applyBorder="1" applyAlignment="1">
      <alignment horizontal="center" vertical="center" wrapText="1"/>
    </xf>
    <xf numFmtId="41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1" fontId="2" fillId="3" borderId="4" xfId="0" applyNumberFormat="1" applyFont="1" applyFill="1" applyBorder="1" applyAlignment="1">
      <alignment horizontal="center"/>
    </xf>
    <xf numFmtId="41" fontId="2" fillId="3" borderId="0" xfId="0" applyNumberFormat="1" applyFont="1" applyFill="1" applyAlignment="1">
      <alignment horizontal="center"/>
    </xf>
    <xf numFmtId="41" fontId="2" fillId="3" borderId="0" xfId="0" applyNumberFormat="1" applyFont="1" applyFill="1" applyAlignment="1">
      <alignment horizontal="right"/>
    </xf>
    <xf numFmtId="41" fontId="2" fillId="3" borderId="0" xfId="2" applyFont="1" applyFill="1" applyBorder="1" applyAlignment="1">
      <alignment horizontal="center"/>
    </xf>
    <xf numFmtId="41" fontId="2" fillId="3" borderId="5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1" fontId="2" fillId="3" borderId="0" xfId="0" applyNumberFormat="1" applyFont="1" applyFill="1"/>
    <xf numFmtId="41" fontId="2" fillId="3" borderId="0" xfId="2" applyFont="1" applyFill="1" applyBorder="1" applyAlignment="1">
      <alignment horizontal="right"/>
    </xf>
    <xf numFmtId="14" fontId="2" fillId="3" borderId="0" xfId="0" applyNumberFormat="1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41" fontId="2" fillId="3" borderId="0" xfId="2" applyFont="1" applyFill="1" applyBorder="1" applyAlignment="1">
      <alignment horizontal="center" vertical="center"/>
    </xf>
    <xf numFmtId="41" fontId="2" fillId="3" borderId="5" xfId="2" applyFont="1" applyFill="1" applyBorder="1" applyAlignment="1">
      <alignment horizontal="center" vertical="center"/>
    </xf>
    <xf numFmtId="41" fontId="2" fillId="3" borderId="0" xfId="0" applyNumberFormat="1" applyFont="1" applyFill="1" applyAlignment="1">
      <alignment horizontal="center" vertical="center"/>
    </xf>
    <xf numFmtId="41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41" fontId="3" fillId="3" borderId="0" xfId="0" applyNumberFormat="1" applyFont="1" applyFill="1"/>
    <xf numFmtId="41" fontId="3" fillId="3" borderId="0" xfId="2" applyFont="1" applyFill="1" applyBorder="1" applyAlignment="1">
      <alignment horizontal="right"/>
    </xf>
    <xf numFmtId="41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1" fontId="3" fillId="3" borderId="5" xfId="2" applyFont="1" applyFill="1" applyBorder="1" applyAlignment="1">
      <alignment horizontal="right"/>
    </xf>
    <xf numFmtId="0" fontId="3" fillId="0" borderId="0" xfId="0" applyFont="1"/>
    <xf numFmtId="9" fontId="2" fillId="3" borderId="5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vertical="center"/>
    </xf>
    <xf numFmtId="41" fontId="2" fillId="3" borderId="0" xfId="0" applyNumberFormat="1" applyFont="1" applyFill="1" applyAlignment="1">
      <alignment vertical="center"/>
    </xf>
    <xf numFmtId="41" fontId="2" fillId="3" borderId="0" xfId="2" applyFont="1" applyFill="1" applyBorder="1" applyAlignment="1">
      <alignment vertical="center"/>
    </xf>
    <xf numFmtId="14" fontId="2" fillId="3" borderId="0" xfId="0" applyNumberFormat="1" applyFont="1" applyFill="1" applyAlignment="1">
      <alignment vertical="center"/>
    </xf>
    <xf numFmtId="9" fontId="2" fillId="3" borderId="0" xfId="0" applyNumberFormat="1" applyFont="1" applyFill="1" applyAlignment="1">
      <alignment vertical="center"/>
    </xf>
    <xf numFmtId="41" fontId="2" fillId="3" borderId="0" xfId="0" applyNumberFormat="1" applyFont="1" applyFill="1" applyAlignment="1">
      <alignment vertical="center" wrapText="1"/>
    </xf>
    <xf numFmtId="9" fontId="2" fillId="3" borderId="0" xfId="3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4" xfId="0" applyFont="1" applyFill="1" applyBorder="1" applyAlignment="1">
      <alignment vertical="center"/>
    </xf>
    <xf numFmtId="41" fontId="3" fillId="3" borderId="0" xfId="0" applyNumberFormat="1" applyFont="1" applyFill="1" applyAlignment="1">
      <alignment vertical="center"/>
    </xf>
    <xf numFmtId="41" fontId="3" fillId="3" borderId="0" xfId="2" applyFont="1" applyFill="1" applyBorder="1" applyAlignment="1">
      <alignment vertical="center"/>
    </xf>
    <xf numFmtId="41" fontId="2" fillId="3" borderId="6" xfId="0" applyNumberFormat="1" applyFont="1" applyFill="1" applyBorder="1" applyAlignment="1">
      <alignment vertical="center"/>
    </xf>
    <xf numFmtId="41" fontId="2" fillId="3" borderId="7" xfId="0" applyNumberFormat="1" applyFont="1" applyFill="1" applyBorder="1" applyAlignment="1">
      <alignment vertical="center"/>
    </xf>
    <xf numFmtId="41" fontId="2" fillId="3" borderId="8" xfId="0" applyNumberFormat="1" applyFont="1" applyFill="1" applyBorder="1" applyAlignment="1">
      <alignment horizontal="center"/>
    </xf>
    <xf numFmtId="41" fontId="3" fillId="3" borderId="9" xfId="0" applyNumberFormat="1" applyFont="1" applyFill="1" applyBorder="1" applyAlignment="1">
      <alignment vertical="center"/>
    </xf>
    <xf numFmtId="41" fontId="3" fillId="3" borderId="10" xfId="0" applyNumberFormat="1" applyFont="1" applyFill="1" applyBorder="1" applyAlignment="1">
      <alignment vertical="center"/>
    </xf>
    <xf numFmtId="9" fontId="3" fillId="3" borderId="11" xfId="0" applyNumberFormat="1" applyFont="1" applyFill="1" applyBorder="1" applyAlignment="1">
      <alignment vertical="center"/>
    </xf>
    <xf numFmtId="164" fontId="3" fillId="3" borderId="11" xfId="0" applyNumberFormat="1" applyFont="1" applyFill="1" applyBorder="1" applyAlignment="1">
      <alignment vertical="center"/>
    </xf>
    <xf numFmtId="41" fontId="3" fillId="3" borderId="12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1" fontId="6" fillId="3" borderId="4" xfId="0" applyNumberFormat="1" applyFont="1" applyFill="1" applyBorder="1" applyAlignment="1">
      <alignment vertical="center"/>
    </xf>
    <xf numFmtId="10" fontId="7" fillId="3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41" fontId="6" fillId="3" borderId="0" xfId="0" applyNumberFormat="1" applyFont="1" applyFill="1" applyAlignment="1">
      <alignment vertical="center"/>
    </xf>
    <xf numFmtId="41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13" fillId="0" borderId="13" xfId="0" applyFont="1" applyBorder="1" applyAlignment="1">
      <alignment vertical="center"/>
    </xf>
    <xf numFmtId="10" fontId="6" fillId="3" borderId="0" xfId="0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49" fontId="4" fillId="0" borderId="15" xfId="0" applyNumberFormat="1" applyFont="1" applyBorder="1" applyAlignment="1">
      <alignment vertical="center"/>
    </xf>
    <xf numFmtId="49" fontId="11" fillId="0" borderId="15" xfId="0" applyNumberFormat="1" applyFont="1" applyBorder="1" applyAlignment="1">
      <alignment vertical="center"/>
    </xf>
    <xf numFmtId="49" fontId="12" fillId="0" borderId="15" xfId="0" applyNumberFormat="1" applyFont="1" applyBorder="1" applyAlignment="1">
      <alignment vertical="center"/>
    </xf>
    <xf numFmtId="41" fontId="6" fillId="3" borderId="4" xfId="0" applyNumberFormat="1" applyFont="1" applyFill="1" applyBorder="1"/>
    <xf numFmtId="165" fontId="6" fillId="0" borderId="0" xfId="1" applyNumberFormat="1" applyFont="1" applyAlignment="1">
      <alignment vertical="center"/>
    </xf>
    <xf numFmtId="49" fontId="4" fillId="0" borderId="16" xfId="0" applyNumberFormat="1" applyFont="1" applyBorder="1" applyAlignment="1">
      <alignment vertical="center"/>
    </xf>
    <xf numFmtId="49" fontId="11" fillId="0" borderId="16" xfId="0" applyNumberFormat="1" applyFont="1" applyBorder="1" applyAlignment="1">
      <alignment vertical="center"/>
    </xf>
    <xf numFmtId="49" fontId="12" fillId="0" borderId="16" xfId="0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49" fontId="12" fillId="0" borderId="10" xfId="0" applyNumberFormat="1" applyFont="1" applyBorder="1" applyAlignment="1">
      <alignment vertical="center"/>
    </xf>
    <xf numFmtId="10" fontId="2" fillId="0" borderId="0" xfId="0" applyNumberFormat="1" applyFont="1" applyAlignment="1">
      <alignment vertical="center"/>
    </xf>
    <xf numFmtId="0" fontId="2" fillId="0" borderId="0" xfId="4"/>
    <xf numFmtId="10" fontId="6" fillId="3" borderId="0" xfId="0" applyNumberFormat="1" applyFont="1" applyFill="1"/>
    <xf numFmtId="16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9" fontId="8" fillId="0" borderId="0" xfId="0" applyNumberFormat="1" applyFont="1" applyAlignment="1">
      <alignment horizontal="right"/>
    </xf>
    <xf numFmtId="10" fontId="9" fillId="0" borderId="0" xfId="0" applyNumberFormat="1" applyFont="1"/>
    <xf numFmtId="0" fontId="14" fillId="0" borderId="0" xfId="0" applyFont="1"/>
    <xf numFmtId="0" fontId="9" fillId="0" borderId="0" xfId="0" applyFont="1"/>
    <xf numFmtId="49" fontId="12" fillId="0" borderId="0" xfId="0" applyNumberFormat="1" applyFont="1"/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5" fillId="4" borderId="14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vertical="center"/>
    </xf>
  </cellXfs>
  <cellStyles count="5">
    <cellStyle name="Migliaia" xfId="1" builtinId="3"/>
    <cellStyle name="Migliaia [0]" xfId="2" builtinId="6"/>
    <cellStyle name="Normale" xfId="0" builtinId="0"/>
    <cellStyle name="Normale 2" xfId="4" xr:uid="{430D68A2-E1F9-42B0-9EBD-2FEB6F6EFD40}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simo.biasin/Documents/Universit&#224;%20di%20Macerata/Real%20Estate%20Investments/2021-2022/Esercitazione%20-%20Microlevel%20RE%20Valuation%20-%202022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 iniziali"/>
      <sheetName val="Canoni"/>
      <sheetName val="Cash-Flow"/>
      <sheetName val="Foglio3"/>
    </sheetNames>
    <sheetDataSet>
      <sheetData sheetId="0"/>
      <sheetData sheetId="1">
        <row r="26">
          <cell r="E26">
            <v>1600000</v>
          </cell>
        </row>
        <row r="29">
          <cell r="E29">
            <v>1.0999999999999999E-2</v>
          </cell>
        </row>
        <row r="30">
          <cell r="E30">
            <v>1.9E-2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131A-A199-4648-B9AE-47B0006F3092}">
  <sheetPr>
    <pageSetUpPr fitToPage="1"/>
  </sheetPr>
  <dimension ref="A1:Q41"/>
  <sheetViews>
    <sheetView showGridLines="0" tabSelected="1" zoomScaleNormal="100" workbookViewId="0">
      <selection activeCell="P17" sqref="P17"/>
    </sheetView>
  </sheetViews>
  <sheetFormatPr defaultColWidth="9.1796875" defaultRowHeight="12.5" x14ac:dyDescent="0.25"/>
  <cols>
    <col min="1" max="1" width="9.54296875" style="67" bestFit="1" customWidth="1"/>
    <col min="2" max="2" width="12.26953125" style="3" customWidth="1"/>
    <col min="3" max="3" width="7.54296875" style="3" bestFit="1" customWidth="1"/>
    <col min="4" max="4" width="4.1796875" style="3" bestFit="1" customWidth="1"/>
    <col min="5" max="5" width="11.54296875" style="3" bestFit="1" customWidth="1"/>
    <col min="6" max="6" width="10.1796875" style="3" customWidth="1"/>
    <col min="7" max="7" width="10.453125" style="3" customWidth="1"/>
    <col min="8" max="8" width="10.26953125" style="3" bestFit="1" customWidth="1"/>
    <col min="9" max="9" width="10.1796875" style="67" bestFit="1" customWidth="1"/>
    <col min="10" max="10" width="7" style="67" bestFit="1" customWidth="1"/>
    <col min="11" max="12" width="10.1796875" style="67" bestFit="1" customWidth="1"/>
    <col min="13" max="13" width="10.1796875" style="3" customWidth="1"/>
    <col min="14" max="14" width="10" style="3" customWidth="1"/>
    <col min="15" max="15" width="12.54296875" style="3" customWidth="1"/>
    <col min="16" max="16" width="9" style="3" customWidth="1"/>
    <col min="17" max="17" width="11.26953125" style="3" bestFit="1" customWidth="1"/>
    <col min="18" max="16384" width="9.1796875" style="3"/>
  </cols>
  <sheetData>
    <row r="1" spans="1:17" ht="13" thickBot="1" x14ac:dyDescent="0.3">
      <c r="A1" s="1"/>
      <c r="B1" s="2"/>
      <c r="C1" s="2"/>
      <c r="D1" s="2"/>
      <c r="E1" s="2"/>
      <c r="F1" s="1"/>
      <c r="G1" s="1"/>
      <c r="H1" s="2"/>
      <c r="I1" s="1"/>
      <c r="J1" s="1"/>
      <c r="K1" s="1"/>
      <c r="L1" s="1"/>
      <c r="M1" s="2"/>
      <c r="N1" s="2"/>
      <c r="O1" s="2"/>
      <c r="P1" s="2"/>
      <c r="Q1" s="2"/>
    </row>
    <row r="2" spans="1:17" s="7" customFormat="1" ht="100.5" thickBot="1" x14ac:dyDescent="0.4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60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6" t="s">
        <v>15</v>
      </c>
    </row>
    <row r="3" spans="1:17" x14ac:dyDescent="0.25">
      <c r="A3" s="8"/>
      <c r="B3" s="9"/>
      <c r="C3" s="10"/>
      <c r="D3" s="10"/>
      <c r="E3" s="11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2"/>
    </row>
    <row r="4" spans="1:17" x14ac:dyDescent="0.25">
      <c r="A4" s="13" t="s">
        <v>16</v>
      </c>
      <c r="B4" s="14" t="s">
        <v>17</v>
      </c>
      <c r="C4" s="15">
        <v>2500</v>
      </c>
      <c r="D4" s="15"/>
      <c r="E4" s="14"/>
      <c r="F4" s="14">
        <v>420</v>
      </c>
      <c r="G4" s="14">
        <v>500</v>
      </c>
      <c r="H4" s="14"/>
      <c r="I4" s="16">
        <v>43831</v>
      </c>
      <c r="J4" s="9" t="s">
        <v>18</v>
      </c>
      <c r="K4" s="16"/>
      <c r="L4" s="16"/>
      <c r="M4" s="17">
        <v>0.75</v>
      </c>
      <c r="N4" s="18">
        <v>2.5000000000000001E-2</v>
      </c>
      <c r="O4" s="88" t="s">
        <v>19</v>
      </c>
      <c r="P4" s="19">
        <v>2250</v>
      </c>
      <c r="Q4" s="20"/>
    </row>
    <row r="5" spans="1:17" x14ac:dyDescent="0.25">
      <c r="A5" s="13" t="s">
        <v>16</v>
      </c>
      <c r="B5" s="14" t="s">
        <v>20</v>
      </c>
      <c r="C5" s="15">
        <v>500</v>
      </c>
      <c r="D5" s="15"/>
      <c r="E5" s="14"/>
      <c r="F5" s="14">
        <v>270</v>
      </c>
      <c r="G5" s="9">
        <v>310</v>
      </c>
      <c r="H5" s="14"/>
      <c r="I5" s="16">
        <f>I4</f>
        <v>43831</v>
      </c>
      <c r="J5" s="9" t="s">
        <v>18</v>
      </c>
      <c r="K5" s="16"/>
      <c r="L5" s="16"/>
      <c r="M5" s="17">
        <v>0.75</v>
      </c>
      <c r="N5" s="18">
        <v>2.5000000000000001E-2</v>
      </c>
      <c r="O5" s="88"/>
      <c r="P5" s="21">
        <v>1250</v>
      </c>
      <c r="Q5" s="20"/>
    </row>
    <row r="6" spans="1:17" ht="25" x14ac:dyDescent="0.25">
      <c r="A6" s="13" t="s">
        <v>16</v>
      </c>
      <c r="B6" s="22" t="s">
        <v>21</v>
      </c>
      <c r="C6" s="15">
        <v>750</v>
      </c>
      <c r="D6" s="15">
        <f>+C6/30</f>
        <v>25</v>
      </c>
      <c r="E6" s="14"/>
      <c r="F6" s="14">
        <v>2450</v>
      </c>
      <c r="G6" s="9">
        <v>3100</v>
      </c>
      <c r="H6" s="14"/>
      <c r="I6" s="16">
        <f>I5</f>
        <v>43831</v>
      </c>
      <c r="J6" s="9" t="s">
        <v>18</v>
      </c>
      <c r="K6" s="16"/>
      <c r="L6" s="16"/>
      <c r="M6" s="17">
        <v>0.75</v>
      </c>
      <c r="N6" s="18">
        <v>2.5000000000000001E-2</v>
      </c>
      <c r="O6" s="88"/>
      <c r="P6" s="21">
        <v>925</v>
      </c>
      <c r="Q6" s="20"/>
    </row>
    <row r="7" spans="1:17" x14ac:dyDescent="0.25">
      <c r="A7" s="13"/>
      <c r="B7" s="14"/>
      <c r="C7" s="15"/>
      <c r="D7" s="15"/>
      <c r="E7" s="14"/>
      <c r="F7" s="14"/>
      <c r="G7" s="9"/>
      <c r="H7" s="14"/>
      <c r="I7" s="16"/>
      <c r="J7" s="9"/>
      <c r="K7" s="16"/>
      <c r="L7" s="16"/>
      <c r="M7" s="17"/>
      <c r="N7" s="17"/>
      <c r="O7" s="88"/>
      <c r="P7" s="23"/>
      <c r="Q7" s="24"/>
    </row>
    <row r="8" spans="1:17" s="31" customFormat="1" ht="13" x14ac:dyDescent="0.3">
      <c r="A8" s="25" t="s">
        <v>22</v>
      </c>
      <c r="B8" s="26"/>
      <c r="C8" s="27">
        <f>SUM(C4:C7)</f>
        <v>3750</v>
      </c>
      <c r="D8" s="27">
        <f>SUM(D4:D7)</f>
        <v>25</v>
      </c>
      <c r="E8" s="27">
        <f>SUM(E4:E7)</f>
        <v>0</v>
      </c>
      <c r="F8" s="26"/>
      <c r="G8" s="28"/>
      <c r="H8" s="27">
        <f>SUM(H4:H7)</f>
        <v>0</v>
      </c>
      <c r="I8" s="29"/>
      <c r="J8" s="28"/>
      <c r="K8" s="29"/>
      <c r="L8" s="29"/>
      <c r="M8" s="17"/>
      <c r="N8" s="17"/>
      <c r="O8" s="88"/>
      <c r="P8" s="23"/>
      <c r="Q8" s="30">
        <f>SUM(Q4:Q7)</f>
        <v>0</v>
      </c>
    </row>
    <row r="9" spans="1:17" x14ac:dyDescent="0.25">
      <c r="A9" s="13"/>
      <c r="B9" s="14"/>
      <c r="C9" s="15"/>
      <c r="D9" s="15"/>
      <c r="E9" s="14"/>
      <c r="F9" s="9"/>
      <c r="G9" s="9"/>
      <c r="H9" s="14"/>
      <c r="I9" s="16"/>
      <c r="J9" s="9"/>
      <c r="K9" s="9"/>
      <c r="L9" s="9"/>
      <c r="M9" s="17"/>
      <c r="N9" s="17"/>
      <c r="O9" s="17"/>
      <c r="P9" s="17"/>
      <c r="Q9" s="32"/>
    </row>
    <row r="10" spans="1:17" x14ac:dyDescent="0.25">
      <c r="A10" s="13" t="s">
        <v>23</v>
      </c>
      <c r="B10" s="14" t="s">
        <v>17</v>
      </c>
      <c r="C10" s="15">
        <v>3750</v>
      </c>
      <c r="D10" s="15"/>
      <c r="E10" s="14"/>
      <c r="F10" s="14">
        <v>390</v>
      </c>
      <c r="G10" s="14">
        <v>415</v>
      </c>
      <c r="H10" s="14"/>
      <c r="I10" s="16">
        <v>40909</v>
      </c>
      <c r="J10" s="9" t="s">
        <v>18</v>
      </c>
      <c r="K10" s="16"/>
      <c r="L10" s="16"/>
      <c r="M10" s="17">
        <v>0.75</v>
      </c>
      <c r="N10" s="18">
        <v>2.5000000000000001E-2</v>
      </c>
      <c r="O10" s="88" t="s">
        <v>19</v>
      </c>
      <c r="P10" s="19">
        <v>2250</v>
      </c>
      <c r="Q10" s="20"/>
    </row>
    <row r="11" spans="1:17" x14ac:dyDescent="0.25">
      <c r="A11" s="13" t="s">
        <v>23</v>
      </c>
      <c r="B11" s="14" t="s">
        <v>20</v>
      </c>
      <c r="C11" s="15">
        <v>500</v>
      </c>
      <c r="D11" s="15"/>
      <c r="E11" s="14"/>
      <c r="F11" s="14">
        <v>190</v>
      </c>
      <c r="G11" s="9">
        <v>205</v>
      </c>
      <c r="H11" s="14"/>
      <c r="I11" s="16">
        <f>I10</f>
        <v>40909</v>
      </c>
      <c r="J11" s="9" t="s">
        <v>18</v>
      </c>
      <c r="K11" s="16"/>
      <c r="L11" s="16"/>
      <c r="M11" s="17">
        <v>0.75</v>
      </c>
      <c r="N11" s="18">
        <v>2.5000000000000001E-2</v>
      </c>
      <c r="O11" s="88"/>
      <c r="P11" s="21">
        <v>1250</v>
      </c>
      <c r="Q11" s="20"/>
    </row>
    <row r="12" spans="1:17" ht="25" x14ac:dyDescent="0.25">
      <c r="A12" s="13" t="s">
        <v>23</v>
      </c>
      <c r="B12" s="22" t="s">
        <v>21</v>
      </c>
      <c r="C12" s="15">
        <v>450</v>
      </c>
      <c r="D12" s="15">
        <f>+C12/30</f>
        <v>15</v>
      </c>
      <c r="E12" s="14"/>
      <c r="F12" s="14">
        <v>2300</v>
      </c>
      <c r="G12" s="9">
        <v>2550</v>
      </c>
      <c r="H12" s="14"/>
      <c r="I12" s="16">
        <f>I11</f>
        <v>40909</v>
      </c>
      <c r="J12" s="9" t="s">
        <v>18</v>
      </c>
      <c r="K12" s="16"/>
      <c r="L12" s="16"/>
      <c r="M12" s="17">
        <v>0.75</v>
      </c>
      <c r="N12" s="18">
        <v>2.5000000000000001E-2</v>
      </c>
      <c r="O12" s="88"/>
      <c r="P12" s="21">
        <v>925</v>
      </c>
      <c r="Q12" s="20"/>
    </row>
    <row r="13" spans="1:17" x14ac:dyDescent="0.25">
      <c r="A13" s="13"/>
      <c r="B13" s="14"/>
      <c r="C13" s="15"/>
      <c r="D13" s="15"/>
      <c r="E13" s="14"/>
      <c r="F13" s="9"/>
      <c r="G13" s="9"/>
      <c r="H13" s="14"/>
      <c r="I13" s="9"/>
      <c r="J13" s="9"/>
      <c r="K13" s="9"/>
      <c r="L13" s="9"/>
      <c r="M13" s="17"/>
      <c r="N13" s="18"/>
      <c r="O13" s="88"/>
      <c r="P13" s="23"/>
      <c r="Q13" s="24"/>
    </row>
    <row r="14" spans="1:17" s="31" customFormat="1" ht="13" x14ac:dyDescent="0.3">
      <c r="A14" s="25" t="s">
        <v>24</v>
      </c>
      <c r="B14" s="26"/>
      <c r="C14" s="27">
        <f>SUM(C10:C13)</f>
        <v>4700</v>
      </c>
      <c r="D14" s="27">
        <f>SUM(D10:D13)</f>
        <v>15</v>
      </c>
      <c r="E14" s="27">
        <f>SUM(E10:E13)</f>
        <v>0</v>
      </c>
      <c r="F14" s="28"/>
      <c r="G14" s="28"/>
      <c r="H14" s="27">
        <f>SUM(H10:H13)</f>
        <v>0</v>
      </c>
      <c r="I14" s="28"/>
      <c r="J14" s="28"/>
      <c r="K14" s="28"/>
      <c r="L14" s="28"/>
      <c r="M14" s="17"/>
      <c r="N14" s="18"/>
      <c r="O14" s="88"/>
      <c r="P14" s="23"/>
      <c r="Q14" s="30">
        <f>SUM(Q10:Q13)</f>
        <v>0</v>
      </c>
    </row>
    <row r="15" spans="1:17" x14ac:dyDescent="0.25">
      <c r="A15" s="13"/>
      <c r="B15" s="14"/>
      <c r="C15" s="15"/>
      <c r="D15" s="15"/>
      <c r="E15" s="14"/>
      <c r="F15" s="9"/>
      <c r="G15" s="9"/>
      <c r="H15" s="14"/>
      <c r="I15" s="9"/>
      <c r="J15" s="9"/>
      <c r="K15" s="9"/>
      <c r="L15" s="9"/>
      <c r="M15" s="17"/>
      <c r="N15" s="18"/>
      <c r="O15" s="17"/>
      <c r="P15" s="17"/>
      <c r="Q15" s="32"/>
    </row>
    <row r="16" spans="1:17" x14ac:dyDescent="0.25">
      <c r="A16" s="33" t="s">
        <v>25</v>
      </c>
      <c r="B16" s="34" t="s">
        <v>17</v>
      </c>
      <c r="C16" s="35">
        <v>2000</v>
      </c>
      <c r="D16" s="35"/>
      <c r="E16" s="34"/>
      <c r="F16" s="34">
        <v>770</v>
      </c>
      <c r="G16" s="14">
        <v>635</v>
      </c>
      <c r="H16" s="34"/>
      <c r="I16" s="36">
        <v>43466</v>
      </c>
      <c r="J16" s="34" t="s">
        <v>18</v>
      </c>
      <c r="K16" s="36"/>
      <c r="L16" s="36"/>
      <c r="M16" s="37">
        <v>0.75</v>
      </c>
      <c r="N16" s="18">
        <v>2.5000000000000001E-2</v>
      </c>
      <c r="O16" s="89" t="s">
        <v>26</v>
      </c>
      <c r="P16" s="19">
        <v>2250</v>
      </c>
      <c r="Q16" s="20"/>
    </row>
    <row r="17" spans="1:17" x14ac:dyDescent="0.25">
      <c r="A17" s="33" t="s">
        <v>25</v>
      </c>
      <c r="B17" s="34" t="s">
        <v>20</v>
      </c>
      <c r="C17" s="35">
        <v>450</v>
      </c>
      <c r="D17" s="35"/>
      <c r="E17" s="34"/>
      <c r="F17" s="34">
        <v>415</v>
      </c>
      <c r="G17" s="9">
        <v>335</v>
      </c>
      <c r="H17" s="34"/>
      <c r="I17" s="36">
        <f>I16</f>
        <v>43466</v>
      </c>
      <c r="J17" s="34" t="s">
        <v>18</v>
      </c>
      <c r="K17" s="36"/>
      <c r="L17" s="36"/>
      <c r="M17" s="37">
        <v>0.75</v>
      </c>
      <c r="N17" s="18">
        <v>2.5000000000000001E-2</v>
      </c>
      <c r="O17" s="89"/>
      <c r="P17" s="21">
        <v>1250</v>
      </c>
      <c r="Q17" s="20"/>
    </row>
    <row r="18" spans="1:17" ht="25" x14ac:dyDescent="0.25">
      <c r="A18" s="33" t="s">
        <v>25</v>
      </c>
      <c r="B18" s="38" t="s">
        <v>21</v>
      </c>
      <c r="C18" s="35">
        <v>600</v>
      </c>
      <c r="D18" s="35">
        <f>+C18/30</f>
        <v>20</v>
      </c>
      <c r="E18" s="34"/>
      <c r="F18" s="34">
        <v>3700</v>
      </c>
      <c r="G18" s="34">
        <v>3550</v>
      </c>
      <c r="H18" s="34"/>
      <c r="I18" s="36">
        <f>I17</f>
        <v>43466</v>
      </c>
      <c r="J18" s="34" t="s">
        <v>18</v>
      </c>
      <c r="K18" s="36"/>
      <c r="L18" s="36"/>
      <c r="M18" s="37">
        <v>0.75</v>
      </c>
      <c r="N18" s="81">
        <v>2.5000000000000001E-2</v>
      </c>
      <c r="O18" s="89"/>
      <c r="P18" s="21">
        <v>925</v>
      </c>
      <c r="Q18" s="20"/>
    </row>
    <row r="19" spans="1:17" x14ac:dyDescent="0.25">
      <c r="A19" s="33"/>
      <c r="B19" s="34"/>
      <c r="C19" s="35"/>
      <c r="D19" s="35"/>
      <c r="E19" s="35"/>
      <c r="F19" s="34"/>
      <c r="G19" s="34"/>
      <c r="H19" s="34"/>
      <c r="I19" s="34"/>
      <c r="J19" s="34"/>
      <c r="K19" s="34"/>
      <c r="L19" s="34"/>
      <c r="M19" s="37"/>
      <c r="N19" s="39"/>
      <c r="O19" s="89"/>
      <c r="P19" s="40"/>
      <c r="Q19" s="24"/>
    </row>
    <row r="20" spans="1:17" s="31" customFormat="1" ht="13" x14ac:dyDescent="0.3">
      <c r="A20" s="41" t="s">
        <v>27</v>
      </c>
      <c r="B20" s="42"/>
      <c r="C20" s="43">
        <f>SUM(C16:C19)</f>
        <v>3050</v>
      </c>
      <c r="D20" s="43">
        <f>SUM(D16:D19)</f>
        <v>20</v>
      </c>
      <c r="E20" s="43">
        <f>SUM(E16:E19)</f>
        <v>0</v>
      </c>
      <c r="F20" s="42"/>
      <c r="G20" s="42"/>
      <c r="H20" s="43">
        <f>SUM(H16:H19)</f>
        <v>0</v>
      </c>
      <c r="I20" s="42"/>
      <c r="J20" s="42"/>
      <c r="K20" s="42"/>
      <c r="L20" s="42"/>
      <c r="M20" s="37"/>
      <c r="N20" s="37"/>
      <c r="O20" s="89"/>
      <c r="P20" s="40"/>
      <c r="Q20" s="30">
        <f>SUM(Q16:Q19)</f>
        <v>0</v>
      </c>
    </row>
    <row r="21" spans="1:17" ht="13" thickBot="1" x14ac:dyDescent="0.3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/>
    </row>
    <row r="22" spans="1:17" s="31" customFormat="1" ht="14" thickTop="1" thickBot="1" x14ac:dyDescent="0.35">
      <c r="A22" s="47" t="s">
        <v>28</v>
      </c>
      <c r="B22" s="48"/>
      <c r="C22" s="48">
        <f>C8+C14+C20</f>
        <v>11500</v>
      </c>
      <c r="D22" s="48">
        <f>D8+D14+D20</f>
        <v>60</v>
      </c>
      <c r="E22" s="48">
        <f>E8+E14+E20</f>
        <v>0</v>
      </c>
      <c r="F22" s="48">
        <f>E22/C22</f>
        <v>0</v>
      </c>
      <c r="G22" s="48">
        <f>H22/C22</f>
        <v>0</v>
      </c>
      <c r="H22" s="48">
        <f>H8+H14+H20</f>
        <v>0</v>
      </c>
      <c r="I22" s="48"/>
      <c r="J22" s="48"/>
      <c r="K22" s="48"/>
      <c r="L22" s="48"/>
      <c r="M22" s="49">
        <v>0.75</v>
      </c>
      <c r="N22" s="50">
        <v>2.5000000000000001E-2</v>
      </c>
      <c r="O22" s="48"/>
      <c r="P22" s="48"/>
      <c r="Q22" s="51">
        <f>Q8+Q14+Q20</f>
        <v>0</v>
      </c>
    </row>
    <row r="23" spans="1:17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</row>
    <row r="24" spans="1:17" ht="13" thickBo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spans="1:17" ht="15" thickBot="1" x14ac:dyDescent="0.4">
      <c r="A25" s="53" t="s">
        <v>29</v>
      </c>
      <c r="B25" s="52"/>
      <c r="C25" s="52"/>
      <c r="D25" s="52"/>
      <c r="E25" s="52"/>
      <c r="F25" s="52"/>
      <c r="G25" s="52"/>
      <c r="H25" s="87" t="s">
        <v>30</v>
      </c>
      <c r="K25" s="82"/>
      <c r="L25" s="55"/>
      <c r="M25" s="90" t="s">
        <v>31</v>
      </c>
      <c r="N25" s="90"/>
      <c r="O25" s="90"/>
      <c r="P25" s="52"/>
    </row>
    <row r="26" spans="1:17" ht="14.5" x14ac:dyDescent="0.35">
      <c r="A26" s="56" t="s">
        <v>32</v>
      </c>
      <c r="B26" s="57"/>
      <c r="C26" s="58"/>
      <c r="D26" s="58"/>
      <c r="E26" s="59">
        <v>1600000</v>
      </c>
      <c r="F26" s="58"/>
      <c r="G26" s="52"/>
      <c r="H26" s="83" t="s">
        <v>33</v>
      </c>
      <c r="I26" s="84">
        <v>7.0000000000000007E-2</v>
      </c>
      <c r="J26" s="82"/>
      <c r="K26" s="1"/>
      <c r="L26" s="60"/>
      <c r="M26" s="61"/>
      <c r="N26" s="62"/>
      <c r="O26" s="61"/>
      <c r="P26" s="52"/>
    </row>
    <row r="27" spans="1:17" ht="14.5" x14ac:dyDescent="0.35">
      <c r="A27" s="58"/>
      <c r="B27" s="58"/>
      <c r="C27" s="58"/>
      <c r="D27" s="58"/>
      <c r="E27" s="58"/>
      <c r="F27" s="58"/>
      <c r="G27" s="52"/>
      <c r="H27" s="83" t="s">
        <v>63</v>
      </c>
      <c r="I27" s="84">
        <v>2.35E-2</v>
      </c>
      <c r="J27" s="1"/>
      <c r="L27" s="52"/>
      <c r="M27" s="54" t="s">
        <v>35</v>
      </c>
      <c r="N27" s="63"/>
      <c r="O27" s="64" t="s">
        <v>36</v>
      </c>
      <c r="P27" s="52"/>
    </row>
    <row r="28" spans="1:17" ht="14.5" x14ac:dyDescent="0.35">
      <c r="A28" s="65" t="s">
        <v>37</v>
      </c>
      <c r="B28" s="58"/>
      <c r="C28" s="58"/>
      <c r="D28" s="58"/>
      <c r="E28" s="58"/>
      <c r="F28" s="58"/>
      <c r="G28" s="52"/>
      <c r="H28" s="83" t="s">
        <v>34</v>
      </c>
      <c r="I28" s="84">
        <v>1.7999999999999999E-2</v>
      </c>
      <c r="L28" s="52"/>
      <c r="M28" s="54" t="s">
        <v>39</v>
      </c>
      <c r="N28" s="63"/>
      <c r="O28" s="64" t="s">
        <v>40</v>
      </c>
      <c r="P28" s="52"/>
    </row>
    <row r="29" spans="1:17" ht="14.5" x14ac:dyDescent="0.35">
      <c r="A29" s="56" t="s">
        <v>41</v>
      </c>
      <c r="B29" s="58"/>
      <c r="C29" s="58"/>
      <c r="D29" s="58"/>
      <c r="E29" s="66">
        <f>[1]Canoni!E29</f>
        <v>1.0999999999999999E-2</v>
      </c>
      <c r="F29" s="58" t="s">
        <v>42</v>
      </c>
      <c r="G29" s="52"/>
      <c r="H29" s="83" t="s">
        <v>38</v>
      </c>
      <c r="I29" s="84">
        <v>2.5000000000000001E-3</v>
      </c>
      <c r="L29" s="52"/>
      <c r="M29" s="68" t="s">
        <v>43</v>
      </c>
      <c r="N29" s="69"/>
      <c r="O29" s="70" t="s">
        <v>44</v>
      </c>
      <c r="P29" s="52"/>
    </row>
    <row r="30" spans="1:17" ht="14.5" x14ac:dyDescent="0.35">
      <c r="A30" s="71" t="s">
        <v>45</v>
      </c>
      <c r="B30" s="58"/>
      <c r="C30" s="58"/>
      <c r="D30" s="58"/>
      <c r="E30" s="66">
        <f>[1]Canoni!E30</f>
        <v>1.9E-2</v>
      </c>
      <c r="F30" s="58" t="s">
        <v>46</v>
      </c>
      <c r="G30" s="52"/>
      <c r="H30" s="85"/>
      <c r="I30" s="83" t="s">
        <v>64</v>
      </c>
      <c r="J30" s="86" t="s">
        <v>59</v>
      </c>
      <c r="L30" s="52"/>
      <c r="M30" s="54" t="s">
        <v>47</v>
      </c>
      <c r="N30" s="63"/>
      <c r="O30" s="64" t="s">
        <v>48</v>
      </c>
      <c r="P30" s="52"/>
    </row>
    <row r="31" spans="1:17" ht="14.5" x14ac:dyDescent="0.35">
      <c r="A31" s="71" t="s">
        <v>49</v>
      </c>
      <c r="B31" s="58"/>
      <c r="C31" s="58"/>
      <c r="D31" s="58"/>
      <c r="E31" s="80">
        <v>1.5E-3</v>
      </c>
      <c r="F31" s="58" t="s">
        <v>46</v>
      </c>
      <c r="G31" s="52"/>
      <c r="H31" s="52"/>
      <c r="I31" s="52"/>
      <c r="J31" s="52"/>
      <c r="K31" s="52"/>
      <c r="L31" s="52"/>
      <c r="M31" s="54" t="s">
        <v>50</v>
      </c>
      <c r="N31" s="63"/>
      <c r="O31" s="64" t="s">
        <v>51</v>
      </c>
      <c r="P31" s="52"/>
    </row>
    <row r="32" spans="1:17" ht="15" thickBot="1" x14ac:dyDescent="0.3">
      <c r="A32" s="58" t="s">
        <v>52</v>
      </c>
      <c r="B32" s="58"/>
      <c r="C32" s="58"/>
      <c r="D32" s="58"/>
      <c r="E32" s="72">
        <v>515000</v>
      </c>
      <c r="F32" s="58" t="s">
        <v>53</v>
      </c>
      <c r="G32" s="52"/>
      <c r="H32" s="52"/>
      <c r="I32" s="52"/>
      <c r="J32" s="52"/>
      <c r="K32" s="52"/>
      <c r="L32" s="52"/>
      <c r="M32" s="73" t="s">
        <v>54</v>
      </c>
      <c r="N32" s="74"/>
      <c r="O32" s="75" t="s">
        <v>55</v>
      </c>
      <c r="P32" s="52"/>
    </row>
    <row r="33" spans="1:16" ht="15.5" thickTop="1" thickBot="1" x14ac:dyDescent="0.3">
      <c r="A33" s="76" t="s">
        <v>61</v>
      </c>
      <c r="B33" s="58"/>
      <c r="C33" s="58"/>
      <c r="D33" s="58"/>
      <c r="E33" s="58"/>
      <c r="F33" s="58"/>
      <c r="G33" s="52"/>
      <c r="H33" s="52"/>
      <c r="I33" s="52"/>
      <c r="J33" s="52"/>
      <c r="K33" s="52"/>
      <c r="L33" s="52"/>
      <c r="M33" s="91" t="s">
        <v>56</v>
      </c>
      <c r="N33" s="91"/>
      <c r="O33" s="77" t="s">
        <v>57</v>
      </c>
      <c r="P33" s="52"/>
    </row>
    <row r="34" spans="1:16" ht="14.5" x14ac:dyDescent="0.25">
      <c r="A34" s="76" t="s">
        <v>62</v>
      </c>
      <c r="B34" s="58"/>
      <c r="C34" s="58"/>
      <c r="D34" s="58"/>
      <c r="E34" s="58"/>
      <c r="F34" s="58"/>
      <c r="G34" s="52"/>
      <c r="H34" s="52"/>
      <c r="I34" s="78"/>
      <c r="J34" s="52"/>
      <c r="K34" s="52"/>
      <c r="L34" s="52"/>
      <c r="M34" s="52"/>
      <c r="N34" s="52"/>
      <c r="O34" s="52"/>
      <c r="P34" s="52"/>
    </row>
    <row r="35" spans="1:16" ht="14.5" x14ac:dyDescent="0.25">
      <c r="A35" s="76" t="s">
        <v>58</v>
      </c>
      <c r="B35" s="58"/>
      <c r="C35" s="58"/>
      <c r="D35" s="58"/>
      <c r="E35" s="58"/>
      <c r="F35" s="58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x14ac:dyDescent="0.25">
      <c r="A36" s="79"/>
    </row>
    <row r="39" spans="1:16" x14ac:dyDescent="0.25">
      <c r="A39" s="79"/>
    </row>
    <row r="40" spans="1:16" x14ac:dyDescent="0.25">
      <c r="A40" s="79"/>
    </row>
    <row r="41" spans="1:16" x14ac:dyDescent="0.25">
      <c r="A41" s="79"/>
    </row>
  </sheetData>
  <mergeCells count="5">
    <mergeCell ref="O4:O8"/>
    <mergeCell ref="O10:O14"/>
    <mergeCell ref="O16:O20"/>
    <mergeCell ref="M25:O25"/>
    <mergeCell ref="M33:N33"/>
  </mergeCells>
  <printOptions horizontalCentered="1" verticalCentered="1"/>
  <pageMargins left="0.31496062992125984" right="0.70866141732283472" top="0.15748031496062992" bottom="0.35433070866141736" header="0.31496062992125984" footer="0.31496062992125984"/>
  <pageSetup paperSize="9" scale="81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Biasin</dc:creator>
  <cp:lastModifiedBy>Massimo Biasin</cp:lastModifiedBy>
  <cp:lastPrinted>2021-10-21T06:25:58Z</cp:lastPrinted>
  <dcterms:created xsi:type="dcterms:W3CDTF">2021-10-21T06:18:23Z</dcterms:created>
  <dcterms:modified xsi:type="dcterms:W3CDTF">2023-10-18T21:23:08Z</dcterms:modified>
</cp:coreProperties>
</file>