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ttia\Desktop\DIDATTICA\A.A. 22_23\Fondamenti e metodi per l'analisi empirica nelle scienze sociali\"/>
    </mc:Choice>
  </mc:AlternateContent>
  <bookViews>
    <workbookView xWindow="0" yWindow="0" windowWidth="20736" windowHeight="11760" tabRatio="903"/>
  </bookViews>
  <sheets>
    <sheet name="CONFRONTO TRA ANNI - GRAFICO" sheetId="25" r:id="rId1"/>
    <sheet name="RANGO" sheetId="40" r:id="rId2"/>
    <sheet name="AGGREGAZIONE E PESO" sheetId="31" r:id="rId3"/>
    <sheet name="NORMALIZZAZIONE" sheetId="20" r:id="rId4"/>
    <sheet name="CORRELAZIONE" sheetId="28" r:id="rId5"/>
    <sheet name="DATABASE VARIABILI COSTRUITE" sheetId="36" r:id="rId6"/>
    <sheet name="UNA PARTE SUL TUTTO" sheetId="39" r:id="rId7"/>
    <sheet name="VARIAZIONI TEMPORALI" sheetId="38" r:id="rId8"/>
    <sheet name="INDICI STATISTICI" sheetId="35" r:id="rId9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7" i="40" l="1"/>
  <c r="I26" i="40"/>
  <c r="J26" i="40" s="1"/>
  <c r="I25" i="40"/>
  <c r="J25" i="40" s="1"/>
  <c r="I24" i="40"/>
  <c r="J24" i="40" s="1"/>
  <c r="I23" i="40"/>
  <c r="I22" i="40"/>
  <c r="J22" i="40" s="1"/>
  <c r="I21" i="40"/>
  <c r="J21" i="40" s="1"/>
  <c r="I20" i="40"/>
  <c r="J20" i="40" s="1"/>
  <c r="I19" i="40"/>
  <c r="I18" i="40"/>
  <c r="J18" i="40" s="1"/>
  <c r="I17" i="40"/>
  <c r="J17" i="40" s="1"/>
  <c r="I16" i="40"/>
  <c r="J16" i="40" s="1"/>
  <c r="I15" i="40"/>
  <c r="I14" i="40"/>
  <c r="J14" i="40" s="1"/>
  <c r="I13" i="40"/>
  <c r="J13" i="40" s="1"/>
  <c r="I12" i="40"/>
  <c r="J12" i="40" s="1"/>
  <c r="I11" i="40"/>
  <c r="I10" i="40"/>
  <c r="J10" i="40" s="1"/>
  <c r="I9" i="40"/>
  <c r="J9" i="40" s="1"/>
  <c r="I8" i="40"/>
  <c r="J15" i="40" s="1"/>
  <c r="I7" i="40"/>
  <c r="I6" i="40"/>
  <c r="J11" i="40" s="1"/>
  <c r="I27" i="31"/>
  <c r="I25" i="31"/>
  <c r="I23" i="31"/>
  <c r="I21" i="31"/>
  <c r="I20" i="31"/>
  <c r="I19" i="31"/>
  <c r="I17" i="31"/>
  <c r="I15" i="31"/>
  <c r="I13" i="31"/>
  <c r="I12" i="31"/>
  <c r="I11" i="31"/>
  <c r="I9" i="31"/>
  <c r="I7" i="31"/>
  <c r="D27" i="39"/>
  <c r="C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8" i="39"/>
  <c r="D7" i="39"/>
  <c r="D6" i="39"/>
  <c r="D5" i="39"/>
  <c r="E26" i="38"/>
  <c r="E25" i="38"/>
  <c r="E24" i="38"/>
  <c r="E23" i="38"/>
  <c r="E22" i="38"/>
  <c r="E21" i="38"/>
  <c r="E20" i="38"/>
  <c r="E19" i="38"/>
  <c r="E18" i="38"/>
  <c r="E17" i="38"/>
  <c r="E16" i="38"/>
  <c r="E15" i="38"/>
  <c r="E14" i="38"/>
  <c r="E13" i="38"/>
  <c r="E12" i="38"/>
  <c r="E11" i="38"/>
  <c r="E10" i="38"/>
  <c r="E9" i="38"/>
  <c r="E8" i="38"/>
  <c r="E7" i="38"/>
  <c r="E6" i="38"/>
  <c r="E5" i="38"/>
  <c r="J23" i="40" l="1"/>
  <c r="J7" i="40"/>
  <c r="J6" i="40"/>
  <c r="J27" i="40"/>
  <c r="J19" i="40"/>
  <c r="J8" i="40"/>
  <c r="I8" i="31"/>
  <c r="I16" i="31"/>
  <c r="I24" i="31"/>
  <c r="I6" i="31"/>
  <c r="I14" i="31"/>
  <c r="I22" i="31"/>
  <c r="I10" i="31"/>
  <c r="I18" i="31"/>
  <c r="I26" i="31"/>
  <c r="F12" i="20" l="1"/>
  <c r="F7" i="20"/>
  <c r="F8" i="20"/>
  <c r="F9" i="20"/>
  <c r="F10" i="20"/>
  <c r="F11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6" i="20"/>
  <c r="D35" i="35" l="1"/>
  <c r="D36" i="35" s="1"/>
  <c r="D34" i="35"/>
  <c r="D32" i="35"/>
  <c r="D31" i="35"/>
  <c r="D30" i="35"/>
  <c r="D29" i="35"/>
  <c r="D28" i="35"/>
  <c r="D33" i="35" l="1"/>
  <c r="E31" i="28" l="1"/>
  <c r="D31" i="28"/>
  <c r="C31" i="28"/>
  <c r="E30" i="28"/>
  <c r="D30" i="28"/>
  <c r="C30" i="28"/>
  <c r="E29" i="28"/>
  <c r="D29" i="28"/>
  <c r="C29" i="28"/>
  <c r="W5" i="25"/>
  <c r="W6" i="25"/>
  <c r="W7" i="25"/>
  <c r="W8" i="25"/>
  <c r="W9" i="25"/>
  <c r="W10" i="25"/>
  <c r="W11" i="25"/>
  <c r="W12" i="25"/>
  <c r="W13" i="25"/>
  <c r="W14" i="25"/>
  <c r="W15" i="25"/>
  <c r="W16" i="25"/>
  <c r="W17" i="25"/>
  <c r="W18" i="25"/>
  <c r="W19" i="25"/>
  <c r="W20" i="25"/>
  <c r="W21" i="25"/>
  <c r="W22" i="25"/>
  <c r="W23" i="25"/>
  <c r="W24" i="25"/>
  <c r="W25" i="25"/>
  <c r="W26" i="25"/>
  <c r="V12" i="25"/>
  <c r="V15" i="25"/>
  <c r="V19" i="25"/>
  <c r="V8" i="25"/>
  <c r="V7" i="25"/>
  <c r="V16" i="25"/>
  <c r="V21" i="25"/>
  <c r="V18" i="25"/>
  <c r="V17" i="25"/>
  <c r="V5" i="25"/>
  <c r="V10" i="25"/>
  <c r="V20" i="25"/>
  <c r="V6" i="25"/>
  <c r="V9" i="25"/>
  <c r="V22" i="25"/>
  <c r="V14" i="25"/>
  <c r="V13" i="25"/>
  <c r="V26" i="25"/>
  <c r="V25" i="25"/>
  <c r="V23" i="25"/>
  <c r="V11" i="25"/>
  <c r="V24" i="25"/>
  <c r="U11" i="25"/>
  <c r="U23" i="25"/>
  <c r="U25" i="25"/>
  <c r="U26" i="25"/>
  <c r="U13" i="25"/>
  <c r="U14" i="25"/>
  <c r="U22" i="25"/>
  <c r="U9" i="25"/>
  <c r="U6" i="25"/>
  <c r="U20" i="25"/>
  <c r="U10" i="25"/>
  <c r="U5" i="25"/>
  <c r="U17" i="25"/>
  <c r="U18" i="25"/>
  <c r="U21" i="25"/>
  <c r="U16" i="25"/>
  <c r="U7" i="25"/>
  <c r="U8" i="25"/>
  <c r="U19" i="25"/>
  <c r="U15" i="25"/>
  <c r="U12" i="25"/>
  <c r="U24" i="25"/>
  <c r="G10" i="20"/>
  <c r="H10" i="20"/>
  <c r="H27" i="20"/>
  <c r="G27" i="20"/>
  <c r="H26" i="20"/>
  <c r="G26" i="20"/>
  <c r="H25" i="20"/>
  <c r="G25" i="20"/>
  <c r="H24" i="20"/>
  <c r="G24" i="20"/>
  <c r="H23" i="20"/>
  <c r="G23" i="20"/>
  <c r="H22" i="20"/>
  <c r="G22" i="20"/>
  <c r="H21" i="20"/>
  <c r="G21" i="20"/>
  <c r="H20" i="20"/>
  <c r="G20" i="20"/>
  <c r="H19" i="20"/>
  <c r="G19" i="20"/>
  <c r="H18" i="20"/>
  <c r="G18" i="20"/>
  <c r="H17" i="20"/>
  <c r="G17" i="20"/>
  <c r="H16" i="20"/>
  <c r="G16" i="20"/>
  <c r="H15" i="20"/>
  <c r="G15" i="20"/>
  <c r="H14" i="20"/>
  <c r="G14" i="20"/>
  <c r="H13" i="20"/>
  <c r="G13" i="20"/>
  <c r="H12" i="20"/>
  <c r="G12" i="20"/>
  <c r="H11" i="20"/>
  <c r="G11" i="20"/>
  <c r="H9" i="20"/>
  <c r="G9" i="20"/>
  <c r="H8" i="20"/>
  <c r="G8" i="20"/>
  <c r="H7" i="20"/>
  <c r="G7" i="20"/>
  <c r="H6" i="20"/>
  <c r="G6" i="20"/>
</calcChain>
</file>

<file path=xl/sharedStrings.xml><?xml version="1.0" encoding="utf-8"?>
<sst xmlns="http://schemas.openxmlformats.org/spreadsheetml/2006/main" count="309" uniqueCount="57">
  <si>
    <t/>
  </si>
  <si>
    <t>Manuf. 1</t>
  </si>
  <si>
    <t>Manuf. 2</t>
  </si>
  <si>
    <t>Manuf. 3</t>
  </si>
  <si>
    <t>Wholesale trade</t>
  </si>
  <si>
    <t>Retail trade</t>
  </si>
  <si>
    <t>Transportation and warehousing</t>
  </si>
  <si>
    <t>Utilities</t>
  </si>
  <si>
    <t>Information</t>
  </si>
  <si>
    <t>Finance and insurance</t>
  </si>
  <si>
    <t>Real estate and rental and leasing</t>
  </si>
  <si>
    <t>Professional and technical services</t>
  </si>
  <si>
    <t>Management of companies and enterprises</t>
  </si>
  <si>
    <t>Admin and Waste</t>
  </si>
  <si>
    <t>Educational services</t>
  </si>
  <si>
    <t>Health care and social assistance</t>
  </si>
  <si>
    <t>Arts, entertainment, and recreation</t>
  </si>
  <si>
    <t>Accommodation and food services</t>
  </si>
  <si>
    <t>Other services</t>
  </si>
  <si>
    <t>Public administration</t>
  </si>
  <si>
    <t>Agriculture, forestry, fishing, and hunting</t>
  </si>
  <si>
    <t>Mining, quarrying, and oil and gas extraction</t>
  </si>
  <si>
    <t>Construction</t>
  </si>
  <si>
    <t>Industry Name</t>
  </si>
  <si>
    <t xml:space="preserve">TOTAL </t>
  </si>
  <si>
    <t>MAX-MIN</t>
  </si>
  <si>
    <t>Diff. (2001-2018)</t>
  </si>
  <si>
    <t>avarage rank</t>
  </si>
  <si>
    <t>year</t>
  </si>
  <si>
    <t>Indici di tendenza centrale</t>
  </si>
  <si>
    <t>MEDIA</t>
  </si>
  <si>
    <t>MEDIANA</t>
  </si>
  <si>
    <t>MODA</t>
  </si>
  <si>
    <t>Misure di dispersione</t>
  </si>
  <si>
    <t>MIN</t>
  </si>
  <si>
    <t>MAX</t>
  </si>
  <si>
    <t>RANGE</t>
  </si>
  <si>
    <t>VARIANZA</t>
  </si>
  <si>
    <t>Deviazione Standard</t>
  </si>
  <si>
    <t>Coefficiente di variazione</t>
  </si>
  <si>
    <t>"UNA PARTE SUL TUTTO"</t>
  </si>
  <si>
    <t>"VARIAZIONI TEMPORALI"</t>
  </si>
  <si>
    <t>PESO VARIABILI:</t>
  </si>
  <si>
    <t>RANGHI</t>
  </si>
  <si>
    <t>DESCRIZIONI</t>
  </si>
  <si>
    <t>VARIABILI NORMALIZZATE</t>
  </si>
  <si>
    <t>RANGO</t>
  </si>
  <si>
    <t>SALARIO MEDIO            (in migliaia)</t>
  </si>
  <si>
    <t>TASSO DI CRESCITA DEL SALARIO MEDIO (in %)</t>
  </si>
  <si>
    <t>Numero di addetti per settore</t>
  </si>
  <si>
    <t xml:space="preserve">Numero di addetti per settore come % del totale degli addetti </t>
  </si>
  <si>
    <t>Industria</t>
  </si>
  <si>
    <t>Numero di addetti per settore (%)</t>
  </si>
  <si>
    <t>Salario medio            (in migliaia)</t>
  </si>
  <si>
    <t>Tasso di crescita del salario medio (%)</t>
  </si>
  <si>
    <t>Indice (formula ADDITIVA)</t>
  </si>
  <si>
    <t>CLASSIFICA ORDINATA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</si>
</sst>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8"/>
      <name val="Arial Narrow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4"/>
      <color rgb="FFFF000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</cellStyleXfs>
  <cellXfs count="118">
    <xf numFmtId="0" fontId="0" fillId="0" borderId="0" xfId="0"/>
    <xf numFmtId="0" fontId="2" fillId="0" borderId="0" xfId="0" applyFont="1"/>
    <xf numFmtId="0" fontId="0" fillId="0" borderId="0" xfId="0" applyFont="1"/>
    <xf numFmtId="0" fontId="0" fillId="0" borderId="0" xfId="0" applyNumberFormat="1" applyFont="1"/>
    <xf numFmtId="0" fontId="0" fillId="0" borderId="0" xfId="0" applyFont="1" applyAlignment="1">
      <alignment horizontal="right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2" fillId="0" borderId="0" xfId="0" applyFont="1" applyAlignment="1">
      <alignment horizontal="right"/>
    </xf>
    <xf numFmtId="0" fontId="0" fillId="0" borderId="0" xfId="0" applyFont="1" applyFill="1" applyBorder="1"/>
    <xf numFmtId="0" fontId="2" fillId="0" borderId="0" xfId="0" applyFont="1" applyAlignment="1">
      <alignment horizontal="center"/>
    </xf>
    <xf numFmtId="0" fontId="0" fillId="0" borderId="0" xfId="0" applyFont="1" applyBorder="1"/>
    <xf numFmtId="0" fontId="4" fillId="0" borderId="0" xfId="0" applyFont="1"/>
    <xf numFmtId="0" fontId="0" fillId="0" borderId="0" xfId="0" applyFont="1" applyFill="1"/>
    <xf numFmtId="0" fontId="0" fillId="2" borderId="0" xfId="0" applyFont="1" applyFill="1"/>
    <xf numFmtId="0" fontId="0" fillId="0" borderId="12" xfId="0" applyNumberFormat="1" applyFont="1" applyBorder="1"/>
    <xf numFmtId="0" fontId="0" fillId="0" borderId="12" xfId="0" applyFont="1" applyFill="1" applyBorder="1"/>
    <xf numFmtId="0" fontId="0" fillId="0" borderId="12" xfId="0" applyFont="1" applyBorder="1"/>
    <xf numFmtId="0" fontId="0" fillId="0" borderId="13" xfId="0" applyNumberFormat="1" applyFont="1" applyBorder="1"/>
    <xf numFmtId="0" fontId="0" fillId="0" borderId="13" xfId="0" applyFont="1" applyFill="1" applyBorder="1"/>
    <xf numFmtId="0" fontId="0" fillId="0" borderId="13" xfId="0" applyFont="1" applyBorder="1"/>
    <xf numFmtId="0" fontId="0" fillId="0" borderId="0" xfId="0" applyNumberFormat="1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2" fontId="0" fillId="2" borderId="0" xfId="0" applyNumberFormat="1" applyFont="1" applyFill="1"/>
    <xf numFmtId="0" fontId="2" fillId="0" borderId="13" xfId="0" applyFont="1" applyBorder="1"/>
    <xf numFmtId="0" fontId="2" fillId="0" borderId="13" xfId="0" applyNumberFormat="1" applyFont="1" applyBorder="1"/>
    <xf numFmtId="2" fontId="2" fillId="2" borderId="13" xfId="0" applyNumberFormat="1" applyFont="1" applyFill="1" applyBorder="1"/>
    <xf numFmtId="2" fontId="8" fillId="2" borderId="20" xfId="0" applyNumberFormat="1" applyFont="1" applyFill="1" applyBorder="1"/>
    <xf numFmtId="2" fontId="8" fillId="2" borderId="22" xfId="0" applyNumberFormat="1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0" fontId="4" fillId="0" borderId="17" xfId="0" applyFont="1" applyBorder="1"/>
    <xf numFmtId="0" fontId="2" fillId="0" borderId="0" xfId="0" applyFont="1" applyAlignment="1">
      <alignment wrapText="1"/>
    </xf>
    <xf numFmtId="0" fontId="2" fillId="0" borderId="16" xfId="0" applyFont="1" applyFill="1" applyBorder="1"/>
    <xf numFmtId="0" fontId="2" fillId="0" borderId="0" xfId="0" applyFont="1" applyFill="1" applyBorder="1" applyAlignment="1">
      <alignment horizontal="center" wrapText="1"/>
    </xf>
    <xf numFmtId="165" fontId="0" fillId="0" borderId="0" xfId="0" applyNumberFormat="1" applyFont="1" applyFill="1" applyBorder="1"/>
    <xf numFmtId="2" fontId="0" fillId="4" borderId="4" xfId="0" applyNumberFormat="1" applyFont="1" applyFill="1" applyBorder="1"/>
    <xf numFmtId="2" fontId="0" fillId="4" borderId="0" xfId="0" applyNumberFormat="1" applyFont="1" applyFill="1" applyBorder="1"/>
    <xf numFmtId="2" fontId="0" fillId="4" borderId="5" xfId="0" applyNumberFormat="1" applyFont="1" applyFill="1" applyBorder="1"/>
    <xf numFmtId="2" fontId="0" fillId="4" borderId="6" xfId="0" applyNumberFormat="1" applyFont="1" applyFill="1" applyBorder="1"/>
    <xf numFmtId="2" fontId="0" fillId="4" borderId="7" xfId="0" applyNumberFormat="1" applyFont="1" applyFill="1" applyBorder="1"/>
    <xf numFmtId="2" fontId="0" fillId="4" borderId="8" xfId="0" applyNumberFormat="1" applyFont="1" applyFill="1" applyBorder="1"/>
    <xf numFmtId="2" fontId="0" fillId="0" borderId="0" xfId="0" applyNumberFormat="1" applyFont="1" applyFill="1"/>
    <xf numFmtId="0" fontId="9" fillId="0" borderId="0" xfId="0" applyFont="1" applyAlignment="1">
      <alignment horizontal="center" wrapText="1"/>
    </xf>
    <xf numFmtId="0" fontId="9" fillId="0" borderId="0" xfId="0" applyFont="1" applyFill="1" applyAlignment="1">
      <alignment horizontal="center" wrapText="1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right"/>
    </xf>
    <xf numFmtId="0" fontId="9" fillId="0" borderId="0" xfId="0" applyNumberFormat="1" applyFont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0" borderId="0" xfId="0" applyFont="1"/>
    <xf numFmtId="0" fontId="10" fillId="2" borderId="0" xfId="0" applyFont="1" applyFill="1"/>
    <xf numFmtId="0" fontId="10" fillId="0" borderId="0" xfId="0" applyNumberFormat="1" applyFont="1"/>
    <xf numFmtId="2" fontId="10" fillId="0" borderId="0" xfId="0" applyNumberFormat="1" applyFont="1"/>
    <xf numFmtId="2" fontId="10" fillId="2" borderId="0" xfId="0" applyNumberFormat="1" applyFont="1" applyFill="1"/>
    <xf numFmtId="0" fontId="8" fillId="2" borderId="18" xfId="0" applyFont="1" applyFill="1" applyBorder="1" applyAlignment="1">
      <alignment wrapText="1"/>
    </xf>
    <xf numFmtId="0" fontId="8" fillId="2" borderId="14" xfId="0" applyFont="1" applyFill="1" applyBorder="1" applyAlignment="1">
      <alignment wrapText="1"/>
    </xf>
    <xf numFmtId="0" fontId="8" fillId="2" borderId="21" xfId="0" applyFont="1" applyFill="1" applyBorder="1" applyAlignment="1">
      <alignment wrapText="1"/>
    </xf>
    <xf numFmtId="0" fontId="8" fillId="2" borderId="17" xfId="0" applyFont="1" applyFill="1" applyBorder="1" applyAlignment="1">
      <alignment wrapText="1"/>
    </xf>
    <xf numFmtId="2" fontId="8" fillId="2" borderId="19" xfId="0" applyNumberFormat="1" applyFont="1" applyFill="1" applyBorder="1"/>
    <xf numFmtId="2" fontId="8" fillId="2" borderId="22" xfId="0" applyNumberFormat="1" applyFont="1" applyFill="1" applyBorder="1" applyAlignment="1">
      <alignment horizontal="right"/>
    </xf>
    <xf numFmtId="2" fontId="8" fillId="2" borderId="23" xfId="0" applyNumberFormat="1" applyFont="1" applyFill="1" applyBorder="1"/>
    <xf numFmtId="0" fontId="9" fillId="2" borderId="14" xfId="0" applyFont="1" applyFill="1" applyBorder="1" applyAlignment="1">
      <alignment horizontal="center" wrapText="1"/>
    </xf>
    <xf numFmtId="0" fontId="9" fillId="2" borderId="14" xfId="0" applyNumberFormat="1" applyFont="1" applyFill="1" applyBorder="1" applyAlignment="1">
      <alignment horizontal="center"/>
    </xf>
    <xf numFmtId="0" fontId="12" fillId="0" borderId="14" xfId="0" applyFont="1" applyBorder="1" applyAlignment="1">
      <alignment horizontal="right" wrapText="1"/>
    </xf>
    <xf numFmtId="0" fontId="9" fillId="0" borderId="14" xfId="0" applyFont="1" applyBorder="1" applyAlignment="1">
      <alignment horizontal="center" wrapText="1"/>
    </xf>
    <xf numFmtId="0" fontId="9" fillId="0" borderId="14" xfId="0" applyFont="1" applyBorder="1"/>
    <xf numFmtId="0" fontId="9" fillId="0" borderId="14" xfId="0" applyFont="1" applyBorder="1" applyAlignment="1">
      <alignment horizontal="right"/>
    </xf>
    <xf numFmtId="0" fontId="10" fillId="0" borderId="14" xfId="0" applyFont="1" applyBorder="1" applyAlignment="1">
      <alignment horizontal="right"/>
    </xf>
    <xf numFmtId="0" fontId="10" fillId="0" borderId="14" xfId="0" applyNumberFormat="1" applyFont="1" applyBorder="1"/>
    <xf numFmtId="164" fontId="10" fillId="2" borderId="14" xfId="0" applyNumberFormat="1" applyFont="1" applyFill="1" applyBorder="1"/>
    <xf numFmtId="0" fontId="10" fillId="0" borderId="14" xfId="0" applyFont="1" applyBorder="1"/>
    <xf numFmtId="0" fontId="5" fillId="0" borderId="0" xfId="0" applyFont="1" applyAlignment="1">
      <alignment horizontal="center" wrapText="1"/>
    </xf>
    <xf numFmtId="0" fontId="9" fillId="0" borderId="0" xfId="0" applyNumberFormat="1" applyFont="1" applyFill="1" applyAlignment="1">
      <alignment horizontal="center"/>
    </xf>
    <xf numFmtId="2" fontId="2" fillId="0" borderId="0" xfId="0" applyNumberFormat="1" applyFont="1" applyFill="1" applyBorder="1"/>
    <xf numFmtId="2" fontId="0" fillId="0" borderId="0" xfId="0" applyNumberFormat="1" applyFont="1" applyFill="1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3" xfId="0" applyFont="1" applyFill="1" applyBorder="1"/>
    <xf numFmtId="0" fontId="9" fillId="4" borderId="1" xfId="0" applyFont="1" applyFill="1" applyBorder="1" applyAlignment="1">
      <alignment horizontal="center" wrapText="1"/>
    </xf>
    <xf numFmtId="0" fontId="9" fillId="4" borderId="2" xfId="0" applyFont="1" applyFill="1" applyBorder="1" applyAlignment="1">
      <alignment horizontal="center" wrapText="1"/>
    </xf>
    <xf numFmtId="0" fontId="9" fillId="4" borderId="3" xfId="0" applyFont="1" applyFill="1" applyBorder="1" applyAlignment="1">
      <alignment horizontal="center" wrapText="1"/>
    </xf>
    <xf numFmtId="0" fontId="9" fillId="4" borderId="6" xfId="0" applyFont="1" applyFill="1" applyBorder="1" applyAlignment="1">
      <alignment horizontal="center" wrapText="1"/>
    </xf>
    <xf numFmtId="0" fontId="9" fillId="4" borderId="7" xfId="0" applyFont="1" applyFill="1" applyBorder="1" applyAlignment="1">
      <alignment horizontal="center" wrapText="1"/>
    </xf>
    <xf numFmtId="0" fontId="9" fillId="4" borderId="8" xfId="0" applyFont="1" applyFill="1" applyBorder="1" applyAlignment="1">
      <alignment horizontal="center" wrapText="1"/>
    </xf>
    <xf numFmtId="0" fontId="9" fillId="2" borderId="25" xfId="0" applyFont="1" applyFill="1" applyBorder="1" applyAlignment="1">
      <alignment horizontal="center" wrapText="1"/>
    </xf>
    <xf numFmtId="0" fontId="9" fillId="2" borderId="26" xfId="0" applyFont="1" applyFill="1" applyBorder="1" applyAlignment="1">
      <alignment horizontal="center"/>
    </xf>
    <xf numFmtId="0" fontId="0" fillId="2" borderId="25" xfId="0" applyFont="1" applyFill="1" applyBorder="1"/>
    <xf numFmtId="164" fontId="0" fillId="2" borderId="27" xfId="0" applyNumberFormat="1" applyFont="1" applyFill="1" applyBorder="1"/>
    <xf numFmtId="164" fontId="0" fillId="2" borderId="26" xfId="0" applyNumberFormat="1" applyFont="1" applyFill="1" applyBorder="1"/>
    <xf numFmtId="0" fontId="5" fillId="2" borderId="9" xfId="0" applyFont="1" applyFill="1" applyBorder="1" applyAlignment="1">
      <alignment horizontal="right"/>
    </xf>
    <xf numFmtId="0" fontId="2" fillId="3" borderId="25" xfId="0" applyFont="1" applyFill="1" applyBorder="1" applyAlignment="1">
      <alignment horizontal="center" wrapText="1"/>
    </xf>
    <xf numFmtId="0" fontId="2" fillId="3" borderId="26" xfId="0" applyFont="1" applyFill="1" applyBorder="1"/>
    <xf numFmtId="0" fontId="0" fillId="3" borderId="25" xfId="0" applyFont="1" applyFill="1" applyBorder="1"/>
    <xf numFmtId="0" fontId="0" fillId="3" borderId="27" xfId="0" applyFont="1" applyFill="1" applyBorder="1"/>
    <xf numFmtId="0" fontId="0" fillId="3" borderId="26" xfId="0" applyFont="1" applyFill="1" applyBorder="1"/>
    <xf numFmtId="0" fontId="13" fillId="0" borderId="24" xfId="0" applyFont="1" applyBorder="1"/>
    <xf numFmtId="0" fontId="2" fillId="0" borderId="27" xfId="0" applyNumberFormat="1" applyFont="1" applyBorder="1"/>
    <xf numFmtId="0" fontId="2" fillId="0" borderId="27" xfId="0" applyFont="1" applyBorder="1"/>
    <xf numFmtId="0" fontId="2" fillId="0" borderId="26" xfId="0" applyNumberFormat="1" applyFont="1" applyBorder="1"/>
    <xf numFmtId="0" fontId="2" fillId="3" borderId="24" xfId="0" applyFont="1" applyFill="1" applyBorder="1" applyAlignment="1">
      <alignment horizontal="center" wrapText="1"/>
    </xf>
    <xf numFmtId="0" fontId="2" fillId="3" borderId="27" xfId="0" applyFont="1" applyFill="1" applyBorder="1"/>
    <xf numFmtId="0" fontId="2" fillId="0" borderId="24" xfId="0" applyFont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2" fillId="4" borderId="9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</cellXfs>
  <cellStyles count="10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Normale" xfId="0" builtinId="0"/>
    <cellStyle name="Normale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'CONFRONTO TRA ANNI - GRAFICO'!$B$5</c:f>
              <c:strCache>
                <c:ptCount val="1"/>
                <c:pt idx="0">
                  <c:v>Information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'CONFRONTO TRA ANNI - GRAFICO'!$C$4:$T$4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'CONFRONTO TRA ANNI - GRAFICO'!$C$5:$T$5</c:f>
              <c:numCache>
                <c:formatCode>General</c:formatCode>
                <c:ptCount val="18"/>
                <c:pt idx="0">
                  <c:v>7</c:v>
                </c:pt>
                <c:pt idx="1">
                  <c:v>19</c:v>
                </c:pt>
                <c:pt idx="2">
                  <c:v>10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8</c:v>
                </c:pt>
                <c:pt idx="8">
                  <c:v>6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1</c:v>
                </c:pt>
                <c:pt idx="13">
                  <c:v>5</c:v>
                </c:pt>
                <c:pt idx="14">
                  <c:v>3</c:v>
                </c:pt>
                <c:pt idx="15">
                  <c:v>4</c:v>
                </c:pt>
                <c:pt idx="16">
                  <c:v>3</c:v>
                </c:pt>
                <c:pt idx="1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7-48C1-878B-0BD934D29A9D}"/>
            </c:ext>
          </c:extLst>
        </c:ser>
        <c:ser>
          <c:idx val="1"/>
          <c:order val="1"/>
          <c:tx>
            <c:strRef>
              <c:f>'CONFRONTO TRA ANNI - GRAFICO'!$B$6</c:f>
              <c:strCache>
                <c:ptCount val="1"/>
                <c:pt idx="0">
                  <c:v>Professional and technical services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'CONFRONTO TRA ANNI - GRAFICO'!$C$4:$T$4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'CONFRONTO TRA ANNI - GRAFICO'!$C$6:$T$6</c:f>
              <c:numCache>
                <c:formatCode>General</c:formatCode>
                <c:ptCount val="18"/>
                <c:pt idx="0">
                  <c:v>5</c:v>
                </c:pt>
                <c:pt idx="1">
                  <c:v>5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5</c:v>
                </c:pt>
                <c:pt idx="6">
                  <c:v>5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27-48C1-878B-0BD934D29A9D}"/>
            </c:ext>
          </c:extLst>
        </c:ser>
        <c:ser>
          <c:idx val="2"/>
          <c:order val="2"/>
          <c:tx>
            <c:strRef>
              <c:f>'CONFRONTO TRA ANNI - GRAFICO'!$B$7</c:f>
              <c:strCache>
                <c:ptCount val="1"/>
                <c:pt idx="0">
                  <c:v>Manuf. 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'CONFRONTO TRA ANNI - GRAFICO'!$C$4:$T$4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'CONFRONTO TRA ANNI - GRAFICO'!$C$7:$T$7</c:f>
              <c:numCache>
                <c:formatCode>General</c:formatCode>
                <c:ptCount val="18"/>
                <c:pt idx="0">
                  <c:v>13</c:v>
                </c:pt>
                <c:pt idx="1">
                  <c:v>10</c:v>
                </c:pt>
                <c:pt idx="2">
                  <c:v>11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11</c:v>
                </c:pt>
                <c:pt idx="9">
                  <c:v>12</c:v>
                </c:pt>
                <c:pt idx="10">
                  <c:v>11</c:v>
                </c:pt>
                <c:pt idx="11">
                  <c:v>13</c:v>
                </c:pt>
                <c:pt idx="12">
                  <c:v>17</c:v>
                </c:pt>
                <c:pt idx="13">
                  <c:v>7</c:v>
                </c:pt>
                <c:pt idx="14">
                  <c:v>10</c:v>
                </c:pt>
                <c:pt idx="15">
                  <c:v>8</c:v>
                </c:pt>
                <c:pt idx="16">
                  <c:v>9</c:v>
                </c:pt>
                <c:pt idx="17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27-48C1-878B-0BD934D29A9D}"/>
            </c:ext>
          </c:extLst>
        </c:ser>
        <c:ser>
          <c:idx val="3"/>
          <c:order val="3"/>
          <c:tx>
            <c:strRef>
              <c:f>'CONFRONTO TRA ANNI - GRAFICO'!$B$8</c:f>
              <c:strCache>
                <c:ptCount val="1"/>
                <c:pt idx="0">
                  <c:v>Manuf. 2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'CONFRONTO TRA ANNI - GRAFICO'!$C$4:$T$4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'CONFRONTO TRA ANNI - GRAFICO'!$C$8:$T$8</c:f>
              <c:numCache>
                <c:formatCode>General</c:formatCode>
                <c:ptCount val="18"/>
                <c:pt idx="0">
                  <c:v>14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12</c:v>
                </c:pt>
                <c:pt idx="5">
                  <c:v>15</c:v>
                </c:pt>
                <c:pt idx="6">
                  <c:v>13</c:v>
                </c:pt>
                <c:pt idx="7">
                  <c:v>12</c:v>
                </c:pt>
                <c:pt idx="8">
                  <c:v>10</c:v>
                </c:pt>
                <c:pt idx="9">
                  <c:v>10</c:v>
                </c:pt>
                <c:pt idx="10">
                  <c:v>13</c:v>
                </c:pt>
                <c:pt idx="11">
                  <c:v>10</c:v>
                </c:pt>
                <c:pt idx="12">
                  <c:v>11</c:v>
                </c:pt>
                <c:pt idx="13">
                  <c:v>13</c:v>
                </c:pt>
                <c:pt idx="14">
                  <c:v>11</c:v>
                </c:pt>
                <c:pt idx="15">
                  <c:v>11</c:v>
                </c:pt>
                <c:pt idx="16">
                  <c:v>8</c:v>
                </c:pt>
                <c:pt idx="17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27-48C1-878B-0BD934D29A9D}"/>
            </c:ext>
          </c:extLst>
        </c:ser>
        <c:ser>
          <c:idx val="4"/>
          <c:order val="4"/>
          <c:tx>
            <c:strRef>
              <c:f>'CONFRONTO TRA ANNI - GRAFICO'!$B$9</c:f>
              <c:strCache>
                <c:ptCount val="1"/>
                <c:pt idx="0">
                  <c:v>Management of companies and enterprises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'CONFRONTO TRA ANNI - GRAFICO'!$C$4:$T$4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'CONFRONTO TRA ANNI - GRAFICO'!$C$9:$T$9</c:f>
              <c:numCache>
                <c:formatCode>General</c:formatCode>
                <c:ptCount val="18"/>
                <c:pt idx="0">
                  <c:v>8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5</c:v>
                </c:pt>
                <c:pt idx="5">
                  <c:v>3</c:v>
                </c:pt>
                <c:pt idx="6">
                  <c:v>1</c:v>
                </c:pt>
                <c:pt idx="7">
                  <c:v>4</c:v>
                </c:pt>
                <c:pt idx="8">
                  <c:v>5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6</c:v>
                </c:pt>
                <c:pt idx="15">
                  <c:v>6</c:v>
                </c:pt>
                <c:pt idx="16">
                  <c:v>7</c:v>
                </c:pt>
                <c:pt idx="17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27-48C1-878B-0BD934D29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1332928"/>
        <c:axId val="901322528"/>
      </c:lineChart>
      <c:catAx>
        <c:axId val="90133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01322528"/>
        <c:crosses val="autoZero"/>
        <c:auto val="1"/>
        <c:lblAlgn val="ctr"/>
        <c:lblOffset val="100"/>
        <c:noMultiLvlLbl val="0"/>
      </c:catAx>
      <c:valAx>
        <c:axId val="90132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01332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740-4455-B65C-8222808940F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740-4455-B65C-8222808940F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740-4455-B65C-8222808940F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740-4455-B65C-8222808940F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7740-4455-B65C-8222808940F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7740-4455-B65C-8222808940F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7740-4455-B65C-8222808940F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7740-4455-B65C-8222808940FE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7740-4455-B65C-8222808940FE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7740-4455-B65C-8222808940FE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7740-4455-B65C-8222808940FE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7740-4455-B65C-8222808940FE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7740-4455-B65C-8222808940FE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7740-4455-B65C-8222808940FE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7740-4455-B65C-8222808940FE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7740-4455-B65C-8222808940FE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7740-4455-B65C-8222808940FE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7740-4455-B65C-8222808940FE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7740-4455-B65C-8222808940FE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7740-4455-B65C-8222808940FE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9-7740-4455-B65C-8222808940FE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B-7740-4455-B65C-8222808940FE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'UNA PARTE SUL TUTTO'!$B$5:$B$26</c:f>
              <c:strCache>
                <c:ptCount val="22"/>
                <c:pt idx="0">
                  <c:v>Agriculture, forestry, fishing, and hunting</c:v>
                </c:pt>
                <c:pt idx="1">
                  <c:v>Mining, quarrying, and oil and gas extraction</c:v>
                </c:pt>
                <c:pt idx="2">
                  <c:v>Construction</c:v>
                </c:pt>
                <c:pt idx="3">
                  <c:v>Manuf. 1</c:v>
                </c:pt>
                <c:pt idx="4">
                  <c:v>Manuf. 2</c:v>
                </c:pt>
                <c:pt idx="5">
                  <c:v>Manuf. 3</c:v>
                </c:pt>
                <c:pt idx="6">
                  <c:v>Wholesale trade</c:v>
                </c:pt>
                <c:pt idx="7">
                  <c:v>Retail trade</c:v>
                </c:pt>
                <c:pt idx="8">
                  <c:v>Transportation and warehousing</c:v>
                </c:pt>
                <c:pt idx="9">
                  <c:v>Utilities</c:v>
                </c:pt>
                <c:pt idx="10">
                  <c:v>Information</c:v>
                </c:pt>
                <c:pt idx="11">
                  <c:v>Finance and insurance</c:v>
                </c:pt>
                <c:pt idx="12">
                  <c:v>Real estate and rental and leasing</c:v>
                </c:pt>
                <c:pt idx="13">
                  <c:v>Professional and technical services</c:v>
                </c:pt>
                <c:pt idx="14">
                  <c:v>Management of companies and enterprises</c:v>
                </c:pt>
                <c:pt idx="15">
                  <c:v>Admin and Waste</c:v>
                </c:pt>
                <c:pt idx="16">
                  <c:v>Educational services</c:v>
                </c:pt>
                <c:pt idx="17">
                  <c:v>Health care and social assistance</c:v>
                </c:pt>
                <c:pt idx="18">
                  <c:v>Arts, entertainment, and recreation</c:v>
                </c:pt>
                <c:pt idx="19">
                  <c:v>Accommodation and food services</c:v>
                </c:pt>
                <c:pt idx="20">
                  <c:v>Other services</c:v>
                </c:pt>
                <c:pt idx="21">
                  <c:v>Public administration</c:v>
                </c:pt>
              </c:strCache>
            </c:strRef>
          </c:cat>
          <c:val>
            <c:numRef>
              <c:f>'UNA PARTE SUL TUTTO'!$D$5:$D$26</c:f>
              <c:numCache>
                <c:formatCode>0.00</c:formatCode>
                <c:ptCount val="22"/>
                <c:pt idx="0">
                  <c:v>0.94232893668561091</c:v>
                </c:pt>
                <c:pt idx="1">
                  <c:v>0.40661227423369223</c:v>
                </c:pt>
                <c:pt idx="2">
                  <c:v>4.591857106730731</c:v>
                </c:pt>
                <c:pt idx="3">
                  <c:v>1.4594119760957236</c:v>
                </c:pt>
                <c:pt idx="4">
                  <c:v>2.1588383267006508</c:v>
                </c:pt>
                <c:pt idx="5">
                  <c:v>4.5965155124911821</c:v>
                </c:pt>
                <c:pt idx="6">
                  <c:v>3.9283670291350008</c:v>
                </c:pt>
                <c:pt idx="7">
                  <c:v>10.639798756871148</c:v>
                </c:pt>
                <c:pt idx="8">
                  <c:v>3.3527211744506409</c:v>
                </c:pt>
                <c:pt idx="9">
                  <c:v>0.3686795416128732</c:v>
                </c:pt>
                <c:pt idx="10">
                  <c:v>1.8726791157014895</c:v>
                </c:pt>
                <c:pt idx="11">
                  <c:v>4.1000625557344978</c:v>
                </c:pt>
                <c:pt idx="12">
                  <c:v>1.4480987049631986</c:v>
                </c:pt>
                <c:pt idx="13">
                  <c:v>5.9501151291709364</c:v>
                </c:pt>
                <c:pt idx="14">
                  <c:v>1.4866969241212251</c:v>
                </c:pt>
                <c:pt idx="15">
                  <c:v>6.0186602425032936</c:v>
                </c:pt>
                <c:pt idx="16">
                  <c:v>2.3784488839790772</c:v>
                </c:pt>
                <c:pt idx="17">
                  <c:v>12.778672487455578</c:v>
                </c:pt>
                <c:pt idx="18">
                  <c:v>1.525960629816459</c:v>
                </c:pt>
                <c:pt idx="19">
                  <c:v>8.932160302397083</c:v>
                </c:pt>
                <c:pt idx="20">
                  <c:v>4.7049898180559806</c:v>
                </c:pt>
                <c:pt idx="21">
                  <c:v>16.358324571093927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7740-4455-B65C-8222808940F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1348740</xdr:colOff>
      <xdr:row>28</xdr:row>
      <xdr:rowOff>148590</xdr:rowOff>
    </xdr:from>
    <xdr:to>
      <xdr:col>19</xdr:col>
      <xdr:colOff>152400</xdr:colOff>
      <xdr:row>51</xdr:row>
      <xdr:rowOff>22860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2859247</xdr:colOff>
      <xdr:row>28</xdr:row>
      <xdr:rowOff>155894</xdr:rowOff>
    </xdr:from>
    <xdr:to>
      <xdr:col>11</xdr:col>
      <xdr:colOff>580571</xdr:colOff>
      <xdr:row>63</xdr:row>
      <xdr:rowOff>18143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6"/>
  <sheetViews>
    <sheetView tabSelected="1" zoomScaleNormal="100" zoomScalePageLayoutView="125" workbookViewId="0">
      <selection activeCell="Y8" sqref="Y8"/>
    </sheetView>
  </sheetViews>
  <sheetFormatPr defaultColWidth="8.88671875" defaultRowHeight="13.2" x14ac:dyDescent="0.25"/>
  <cols>
    <col min="1" max="1" width="9.109375" style="2" customWidth="1"/>
    <col min="2" max="2" width="31.6640625" style="2" customWidth="1"/>
    <col min="3" max="20" width="5" style="2" customWidth="1"/>
    <col min="21" max="21" width="13.109375" style="2" customWidth="1"/>
    <col min="22" max="16384" width="8.88671875" style="2"/>
  </cols>
  <sheetData>
    <row r="2" spans="1:25" ht="13.8" thickBot="1" x14ac:dyDescent="0.3">
      <c r="B2" s="10"/>
    </row>
    <row r="3" spans="1:25" s="6" customFormat="1" ht="13.8" thickBot="1" x14ac:dyDescent="0.3">
      <c r="A3" s="5"/>
      <c r="B3" s="105" t="s">
        <v>51</v>
      </c>
      <c r="C3" s="106" t="s">
        <v>43</v>
      </c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8"/>
      <c r="U3" s="109" t="s">
        <v>44</v>
      </c>
      <c r="V3" s="110"/>
      <c r="W3" s="111"/>
    </row>
    <row r="4" spans="1:25" s="1" customFormat="1" ht="42" customHeight="1" x14ac:dyDescent="0.25">
      <c r="B4" s="12" t="s">
        <v>0</v>
      </c>
      <c r="C4" s="12">
        <v>2001</v>
      </c>
      <c r="D4" s="12">
        <v>2002</v>
      </c>
      <c r="E4" s="12">
        <v>2003</v>
      </c>
      <c r="F4" s="12">
        <v>2004</v>
      </c>
      <c r="G4" s="12">
        <v>2005</v>
      </c>
      <c r="H4" s="12">
        <v>2006</v>
      </c>
      <c r="I4" s="12">
        <v>2007</v>
      </c>
      <c r="J4" s="12">
        <v>2008</v>
      </c>
      <c r="K4" s="12">
        <v>2009</v>
      </c>
      <c r="L4" s="12">
        <v>2010</v>
      </c>
      <c r="M4" s="12">
        <v>2011</v>
      </c>
      <c r="N4" s="12">
        <v>2012</v>
      </c>
      <c r="O4" s="12">
        <v>2013</v>
      </c>
      <c r="P4" s="12">
        <v>2014</v>
      </c>
      <c r="Q4" s="12">
        <v>2015</v>
      </c>
      <c r="R4" s="12">
        <v>2016</v>
      </c>
      <c r="S4" s="12">
        <v>2017</v>
      </c>
      <c r="T4" s="35">
        <v>2018</v>
      </c>
      <c r="U4" s="38" t="s">
        <v>26</v>
      </c>
      <c r="V4" s="38" t="s">
        <v>25</v>
      </c>
      <c r="W4" s="38" t="s">
        <v>27</v>
      </c>
      <c r="X4" s="36"/>
      <c r="Y4" s="36"/>
    </row>
    <row r="5" spans="1:25" x14ac:dyDescent="0.25">
      <c r="A5" s="4">
        <v>1</v>
      </c>
      <c r="B5" s="3" t="s">
        <v>8</v>
      </c>
      <c r="C5" s="9">
        <v>7</v>
      </c>
      <c r="D5" s="9">
        <v>19</v>
      </c>
      <c r="E5" s="9">
        <v>10</v>
      </c>
      <c r="F5" s="9">
        <v>9</v>
      </c>
      <c r="G5" s="9">
        <v>9</v>
      </c>
      <c r="H5" s="9">
        <v>9</v>
      </c>
      <c r="I5" s="9">
        <v>9</v>
      </c>
      <c r="J5" s="9">
        <v>8</v>
      </c>
      <c r="K5" s="9">
        <v>6</v>
      </c>
      <c r="L5" s="9">
        <v>7</v>
      </c>
      <c r="M5" s="9">
        <v>7</v>
      </c>
      <c r="N5" s="9">
        <v>7</v>
      </c>
      <c r="O5" s="9">
        <v>1</v>
      </c>
      <c r="P5" s="9">
        <v>5</v>
      </c>
      <c r="Q5" s="9">
        <v>3</v>
      </c>
      <c r="R5" s="9">
        <v>4</v>
      </c>
      <c r="S5" s="2">
        <v>3</v>
      </c>
      <c r="T5" s="22">
        <v>1</v>
      </c>
      <c r="U5" s="9">
        <f t="shared" ref="U5:U26" si="0">C5-T5</f>
        <v>6</v>
      </c>
      <c r="V5" s="9">
        <f t="shared" ref="V5:V26" si="1">(MAX(C5:T5))-(MIN(C5:T5))</f>
        <v>18</v>
      </c>
      <c r="W5" s="39">
        <f t="shared" ref="W5:W26" si="2">AVERAGE(C5:T5)</f>
        <v>6.8888888888888893</v>
      </c>
    </row>
    <row r="6" spans="1:25" x14ac:dyDescent="0.25">
      <c r="A6" s="4">
        <v>2</v>
      </c>
      <c r="B6" s="3" t="s">
        <v>11</v>
      </c>
      <c r="C6" s="9">
        <v>5</v>
      </c>
      <c r="D6" s="9">
        <v>5</v>
      </c>
      <c r="E6" s="9">
        <v>4</v>
      </c>
      <c r="F6" s="9">
        <v>4</v>
      </c>
      <c r="G6" s="9">
        <v>3</v>
      </c>
      <c r="H6" s="9">
        <v>5</v>
      </c>
      <c r="I6" s="9">
        <v>5</v>
      </c>
      <c r="J6" s="9">
        <v>3</v>
      </c>
      <c r="K6" s="9">
        <v>4</v>
      </c>
      <c r="L6" s="9">
        <v>5</v>
      </c>
      <c r="M6" s="9">
        <v>4</v>
      </c>
      <c r="N6" s="9">
        <v>2</v>
      </c>
      <c r="O6" s="9">
        <v>3</v>
      </c>
      <c r="P6" s="9">
        <v>3</v>
      </c>
      <c r="Q6" s="9">
        <v>2</v>
      </c>
      <c r="R6" s="9">
        <v>2</v>
      </c>
      <c r="S6" s="2">
        <v>2</v>
      </c>
      <c r="T6" s="23">
        <v>2</v>
      </c>
      <c r="U6" s="9">
        <f t="shared" si="0"/>
        <v>3</v>
      </c>
      <c r="V6" s="9">
        <f t="shared" si="1"/>
        <v>3</v>
      </c>
      <c r="W6" s="39">
        <f t="shared" si="2"/>
        <v>3.5</v>
      </c>
    </row>
    <row r="7" spans="1:25" x14ac:dyDescent="0.25">
      <c r="A7" s="4">
        <v>3</v>
      </c>
      <c r="B7" s="2" t="s">
        <v>3</v>
      </c>
      <c r="C7" s="9">
        <v>13</v>
      </c>
      <c r="D7" s="9">
        <v>10</v>
      </c>
      <c r="E7" s="9">
        <v>11</v>
      </c>
      <c r="F7" s="9">
        <v>10</v>
      </c>
      <c r="G7" s="9">
        <v>10</v>
      </c>
      <c r="H7" s="9">
        <v>8</v>
      </c>
      <c r="I7" s="9">
        <v>10</v>
      </c>
      <c r="J7" s="9">
        <v>11</v>
      </c>
      <c r="K7" s="9">
        <v>11</v>
      </c>
      <c r="L7" s="9">
        <v>12</v>
      </c>
      <c r="M7" s="9">
        <v>11</v>
      </c>
      <c r="N7" s="9">
        <v>13</v>
      </c>
      <c r="O7" s="9">
        <v>17</v>
      </c>
      <c r="P7" s="9">
        <v>7</v>
      </c>
      <c r="Q7" s="9">
        <v>10</v>
      </c>
      <c r="R7" s="9">
        <v>8</v>
      </c>
      <c r="S7" s="2">
        <v>9</v>
      </c>
      <c r="T7" s="23">
        <v>3</v>
      </c>
      <c r="U7" s="9">
        <f t="shared" si="0"/>
        <v>10</v>
      </c>
      <c r="V7" s="9">
        <f t="shared" si="1"/>
        <v>14</v>
      </c>
      <c r="W7" s="39">
        <f t="shared" si="2"/>
        <v>10.222222222222221</v>
      </c>
    </row>
    <row r="8" spans="1:25" x14ac:dyDescent="0.25">
      <c r="A8" s="4">
        <v>4</v>
      </c>
      <c r="B8" s="11" t="s">
        <v>2</v>
      </c>
      <c r="C8" s="9">
        <v>14</v>
      </c>
      <c r="D8" s="9">
        <v>9</v>
      </c>
      <c r="E8" s="9">
        <v>13</v>
      </c>
      <c r="F8" s="9">
        <v>13</v>
      </c>
      <c r="G8" s="9">
        <v>12</v>
      </c>
      <c r="H8" s="9">
        <v>15</v>
      </c>
      <c r="I8" s="9">
        <v>13</v>
      </c>
      <c r="J8" s="9">
        <v>12</v>
      </c>
      <c r="K8" s="9">
        <v>10</v>
      </c>
      <c r="L8" s="9">
        <v>10</v>
      </c>
      <c r="M8" s="9">
        <v>13</v>
      </c>
      <c r="N8" s="9">
        <v>10</v>
      </c>
      <c r="O8" s="9">
        <v>11</v>
      </c>
      <c r="P8" s="9">
        <v>13</v>
      </c>
      <c r="Q8" s="9">
        <v>11</v>
      </c>
      <c r="R8" s="9">
        <v>11</v>
      </c>
      <c r="S8" s="11">
        <v>8</v>
      </c>
      <c r="T8" s="23">
        <v>4</v>
      </c>
      <c r="U8" s="9">
        <f t="shared" si="0"/>
        <v>10</v>
      </c>
      <c r="V8" s="9">
        <f t="shared" si="1"/>
        <v>11</v>
      </c>
      <c r="W8" s="39">
        <f t="shared" si="2"/>
        <v>11.222222222222221</v>
      </c>
    </row>
    <row r="9" spans="1:25" x14ac:dyDescent="0.25">
      <c r="A9" s="4">
        <v>5</v>
      </c>
      <c r="B9" s="15" t="s">
        <v>12</v>
      </c>
      <c r="C9" s="16">
        <v>8</v>
      </c>
      <c r="D9" s="16">
        <v>2</v>
      </c>
      <c r="E9" s="16">
        <v>3</v>
      </c>
      <c r="F9" s="16">
        <v>1</v>
      </c>
      <c r="G9" s="16">
        <v>5</v>
      </c>
      <c r="H9" s="16">
        <v>3</v>
      </c>
      <c r="I9" s="16">
        <v>1</v>
      </c>
      <c r="J9" s="16">
        <v>4</v>
      </c>
      <c r="K9" s="16">
        <v>5</v>
      </c>
      <c r="L9" s="16">
        <v>1</v>
      </c>
      <c r="M9" s="16">
        <v>2</v>
      </c>
      <c r="N9" s="16">
        <v>1</v>
      </c>
      <c r="O9" s="16">
        <v>2</v>
      </c>
      <c r="P9" s="16">
        <v>1</v>
      </c>
      <c r="Q9" s="16">
        <v>6</v>
      </c>
      <c r="R9" s="16">
        <v>6</v>
      </c>
      <c r="S9" s="17">
        <v>7</v>
      </c>
      <c r="T9" s="24">
        <v>5</v>
      </c>
      <c r="U9" s="9">
        <f t="shared" si="0"/>
        <v>3</v>
      </c>
      <c r="V9" s="9">
        <f t="shared" si="1"/>
        <v>7</v>
      </c>
      <c r="W9" s="39">
        <f t="shared" si="2"/>
        <v>3.5</v>
      </c>
    </row>
    <row r="10" spans="1:25" x14ac:dyDescent="0.25">
      <c r="A10" s="4">
        <v>6</v>
      </c>
      <c r="B10" s="18" t="s">
        <v>9</v>
      </c>
      <c r="C10" s="19">
        <v>2</v>
      </c>
      <c r="D10" s="19">
        <v>6</v>
      </c>
      <c r="E10" s="19">
        <v>2</v>
      </c>
      <c r="F10" s="19">
        <v>2</v>
      </c>
      <c r="G10" s="19">
        <v>4</v>
      </c>
      <c r="H10" s="19">
        <v>2</v>
      </c>
      <c r="I10" s="19">
        <v>3</v>
      </c>
      <c r="J10" s="19">
        <v>7</v>
      </c>
      <c r="K10" s="19">
        <v>8</v>
      </c>
      <c r="L10" s="19">
        <v>3</v>
      </c>
      <c r="M10" s="19">
        <v>3</v>
      </c>
      <c r="N10" s="19">
        <v>5</v>
      </c>
      <c r="O10" s="19">
        <v>5</v>
      </c>
      <c r="P10" s="19">
        <v>4</v>
      </c>
      <c r="Q10" s="19">
        <v>4</v>
      </c>
      <c r="R10" s="19">
        <v>3</v>
      </c>
      <c r="S10" s="20">
        <v>1</v>
      </c>
      <c r="T10" s="22">
        <v>6</v>
      </c>
      <c r="U10" s="9">
        <f t="shared" si="0"/>
        <v>-4</v>
      </c>
      <c r="V10" s="9">
        <f t="shared" si="1"/>
        <v>7</v>
      </c>
      <c r="W10" s="39">
        <f t="shared" si="2"/>
        <v>3.8888888888888888</v>
      </c>
    </row>
    <row r="11" spans="1:25" x14ac:dyDescent="0.25">
      <c r="A11" s="4">
        <v>7</v>
      </c>
      <c r="B11" s="21" t="s">
        <v>19</v>
      </c>
      <c r="C11" s="9">
        <v>1</v>
      </c>
      <c r="D11" s="9">
        <v>1</v>
      </c>
      <c r="E11" s="9">
        <v>1</v>
      </c>
      <c r="F11" s="9">
        <v>3</v>
      </c>
      <c r="G11" s="9">
        <v>2</v>
      </c>
      <c r="H11" s="9">
        <v>4</v>
      </c>
      <c r="I11" s="9">
        <v>2</v>
      </c>
      <c r="J11" s="9">
        <v>2</v>
      </c>
      <c r="K11" s="9">
        <v>1</v>
      </c>
      <c r="L11" s="9">
        <v>2</v>
      </c>
      <c r="M11" s="9">
        <v>5</v>
      </c>
      <c r="N11" s="9">
        <v>4</v>
      </c>
      <c r="O11" s="9">
        <v>4</v>
      </c>
      <c r="P11" s="9">
        <v>15</v>
      </c>
      <c r="Q11" s="9">
        <v>1</v>
      </c>
      <c r="R11" s="9">
        <v>1</v>
      </c>
      <c r="S11" s="9">
        <v>11</v>
      </c>
      <c r="T11" s="37">
        <v>7</v>
      </c>
      <c r="U11" s="9">
        <f t="shared" si="0"/>
        <v>-6</v>
      </c>
      <c r="V11" s="9">
        <f t="shared" si="1"/>
        <v>14</v>
      </c>
      <c r="W11" s="39">
        <f t="shared" si="2"/>
        <v>3.7222222222222223</v>
      </c>
    </row>
    <row r="12" spans="1:25" x14ac:dyDescent="0.25">
      <c r="A12" s="4">
        <v>8</v>
      </c>
      <c r="B12" s="21" t="s">
        <v>21</v>
      </c>
      <c r="C12" s="9">
        <v>3</v>
      </c>
      <c r="D12" s="9">
        <v>16</v>
      </c>
      <c r="E12" s="9">
        <v>7</v>
      </c>
      <c r="F12" s="9">
        <v>5</v>
      </c>
      <c r="G12" s="9">
        <v>1</v>
      </c>
      <c r="H12" s="9">
        <v>1</v>
      </c>
      <c r="I12" s="9">
        <v>4</v>
      </c>
      <c r="J12" s="9">
        <v>1</v>
      </c>
      <c r="K12" s="9">
        <v>12</v>
      </c>
      <c r="L12" s="9">
        <v>4</v>
      </c>
      <c r="M12" s="9">
        <v>1</v>
      </c>
      <c r="N12" s="9">
        <v>3</v>
      </c>
      <c r="O12" s="9">
        <v>7</v>
      </c>
      <c r="P12" s="9">
        <v>2</v>
      </c>
      <c r="Q12" s="9">
        <v>18</v>
      </c>
      <c r="R12" s="9">
        <v>16</v>
      </c>
      <c r="S12" s="11">
        <v>10</v>
      </c>
      <c r="T12" s="23">
        <v>8</v>
      </c>
      <c r="U12" s="9">
        <f t="shared" si="0"/>
        <v>-5</v>
      </c>
      <c r="V12" s="9">
        <f t="shared" si="1"/>
        <v>17</v>
      </c>
      <c r="W12" s="39">
        <f t="shared" si="2"/>
        <v>6.6111111111111107</v>
      </c>
    </row>
    <row r="13" spans="1:25" x14ac:dyDescent="0.25">
      <c r="A13" s="4">
        <v>9</v>
      </c>
      <c r="B13" s="21" t="s">
        <v>15</v>
      </c>
      <c r="C13" s="9">
        <v>6</v>
      </c>
      <c r="D13" s="9">
        <v>3</v>
      </c>
      <c r="E13" s="9">
        <v>5</v>
      </c>
      <c r="F13" s="9">
        <v>8</v>
      </c>
      <c r="G13" s="9">
        <v>8</v>
      </c>
      <c r="H13" s="9">
        <v>10</v>
      </c>
      <c r="I13" s="9">
        <v>8</v>
      </c>
      <c r="J13" s="9">
        <v>6</v>
      </c>
      <c r="K13" s="9">
        <v>3</v>
      </c>
      <c r="L13" s="9">
        <v>8</v>
      </c>
      <c r="M13" s="9">
        <v>9</v>
      </c>
      <c r="N13" s="9">
        <v>8</v>
      </c>
      <c r="O13" s="9">
        <v>6</v>
      </c>
      <c r="P13" s="9">
        <v>11</v>
      </c>
      <c r="Q13" s="9">
        <v>7</v>
      </c>
      <c r="R13" s="9">
        <v>7</v>
      </c>
      <c r="S13" s="11">
        <v>6</v>
      </c>
      <c r="T13" s="23">
        <v>9</v>
      </c>
      <c r="U13" s="9">
        <f t="shared" si="0"/>
        <v>-3</v>
      </c>
      <c r="V13" s="9">
        <f t="shared" si="1"/>
        <v>8</v>
      </c>
      <c r="W13" s="39">
        <f t="shared" si="2"/>
        <v>7.1111111111111107</v>
      </c>
    </row>
    <row r="14" spans="1:25" x14ac:dyDescent="0.25">
      <c r="A14" s="4">
        <v>10</v>
      </c>
      <c r="B14" s="21" t="s">
        <v>14</v>
      </c>
      <c r="C14" s="9">
        <v>11</v>
      </c>
      <c r="D14" s="9">
        <v>7</v>
      </c>
      <c r="E14" s="9">
        <v>9</v>
      </c>
      <c r="F14" s="9">
        <v>15</v>
      </c>
      <c r="G14" s="9">
        <v>15</v>
      </c>
      <c r="H14" s="9">
        <v>14</v>
      </c>
      <c r="I14" s="9">
        <v>12</v>
      </c>
      <c r="J14" s="9">
        <v>10</v>
      </c>
      <c r="K14" s="9">
        <v>7</v>
      </c>
      <c r="L14" s="9">
        <v>11</v>
      </c>
      <c r="M14" s="9">
        <v>14</v>
      </c>
      <c r="N14" s="9">
        <v>14</v>
      </c>
      <c r="O14" s="9">
        <v>14</v>
      </c>
      <c r="P14" s="9">
        <v>19</v>
      </c>
      <c r="Q14" s="9">
        <v>15</v>
      </c>
      <c r="R14" s="9">
        <v>15</v>
      </c>
      <c r="S14" s="11">
        <v>5</v>
      </c>
      <c r="T14" s="23">
        <v>10</v>
      </c>
      <c r="U14" s="9">
        <f t="shared" si="0"/>
        <v>1</v>
      </c>
      <c r="V14" s="9">
        <f t="shared" si="1"/>
        <v>14</v>
      </c>
      <c r="W14" s="39">
        <f t="shared" si="2"/>
        <v>12.055555555555555</v>
      </c>
    </row>
    <row r="15" spans="1:25" x14ac:dyDescent="0.25">
      <c r="A15" s="4">
        <v>11</v>
      </c>
      <c r="B15" s="15" t="s">
        <v>22</v>
      </c>
      <c r="C15" s="16">
        <v>10</v>
      </c>
      <c r="D15" s="16">
        <v>15</v>
      </c>
      <c r="E15" s="16">
        <v>17</v>
      </c>
      <c r="F15" s="16">
        <v>14</v>
      </c>
      <c r="G15" s="16">
        <v>13</v>
      </c>
      <c r="H15" s="16">
        <v>12</v>
      </c>
      <c r="I15" s="16">
        <v>17</v>
      </c>
      <c r="J15" s="16">
        <v>15</v>
      </c>
      <c r="K15" s="16">
        <v>20</v>
      </c>
      <c r="L15" s="16">
        <v>20</v>
      </c>
      <c r="M15" s="16">
        <v>18</v>
      </c>
      <c r="N15" s="16">
        <v>15</v>
      </c>
      <c r="O15" s="16">
        <v>10</v>
      </c>
      <c r="P15" s="16">
        <v>12</v>
      </c>
      <c r="Q15" s="16">
        <v>13</v>
      </c>
      <c r="R15" s="16">
        <v>12</v>
      </c>
      <c r="S15" s="17">
        <v>15</v>
      </c>
      <c r="T15" s="24">
        <v>11</v>
      </c>
      <c r="U15" s="9">
        <f t="shared" si="0"/>
        <v>-1</v>
      </c>
      <c r="V15" s="9">
        <f t="shared" si="1"/>
        <v>10</v>
      </c>
      <c r="W15" s="39">
        <f t="shared" si="2"/>
        <v>14.388888888888889</v>
      </c>
    </row>
    <row r="16" spans="1:25" x14ac:dyDescent="0.25">
      <c r="A16" s="4">
        <v>12</v>
      </c>
      <c r="B16" s="18" t="s">
        <v>4</v>
      </c>
      <c r="C16" s="19">
        <v>9</v>
      </c>
      <c r="D16" s="19">
        <v>8</v>
      </c>
      <c r="E16" s="19">
        <v>6</v>
      </c>
      <c r="F16" s="19">
        <v>7</v>
      </c>
      <c r="G16" s="19">
        <v>7</v>
      </c>
      <c r="H16" s="19">
        <v>6</v>
      </c>
      <c r="I16" s="19">
        <v>7</v>
      </c>
      <c r="J16" s="19">
        <v>9</v>
      </c>
      <c r="K16" s="19">
        <v>9</v>
      </c>
      <c r="L16" s="19">
        <v>9</v>
      </c>
      <c r="M16" s="19">
        <v>8</v>
      </c>
      <c r="N16" s="19">
        <v>9</v>
      </c>
      <c r="O16" s="19">
        <v>9</v>
      </c>
      <c r="P16" s="19">
        <v>8</v>
      </c>
      <c r="Q16" s="19">
        <v>8</v>
      </c>
      <c r="R16" s="19">
        <v>9</v>
      </c>
      <c r="S16" s="20">
        <v>12</v>
      </c>
      <c r="T16" s="22">
        <v>12</v>
      </c>
      <c r="U16" s="9">
        <f t="shared" si="0"/>
        <v>-3</v>
      </c>
      <c r="V16" s="9">
        <f t="shared" si="1"/>
        <v>6</v>
      </c>
      <c r="W16" s="39">
        <f t="shared" si="2"/>
        <v>8.4444444444444446</v>
      </c>
    </row>
    <row r="17" spans="1:23" x14ac:dyDescent="0.25">
      <c r="A17" s="4">
        <v>13</v>
      </c>
      <c r="B17" s="21" t="s">
        <v>7</v>
      </c>
      <c r="C17" s="9">
        <v>4</v>
      </c>
      <c r="D17" s="9">
        <v>4</v>
      </c>
      <c r="E17" s="9">
        <v>8</v>
      </c>
      <c r="F17" s="9">
        <v>6</v>
      </c>
      <c r="G17" s="9">
        <v>6</v>
      </c>
      <c r="H17" s="9">
        <v>7</v>
      </c>
      <c r="I17" s="9">
        <v>6</v>
      </c>
      <c r="J17" s="9">
        <v>5</v>
      </c>
      <c r="K17" s="9">
        <v>2</v>
      </c>
      <c r="L17" s="9">
        <v>6</v>
      </c>
      <c r="M17" s="9">
        <v>6</v>
      </c>
      <c r="N17" s="9">
        <v>6</v>
      </c>
      <c r="O17" s="9">
        <v>8</v>
      </c>
      <c r="P17" s="9">
        <v>10</v>
      </c>
      <c r="Q17" s="9">
        <v>5</v>
      </c>
      <c r="R17" s="9">
        <v>5</v>
      </c>
      <c r="S17" s="11">
        <v>4</v>
      </c>
      <c r="T17" s="23">
        <v>13</v>
      </c>
      <c r="U17" s="9">
        <f t="shared" si="0"/>
        <v>-9</v>
      </c>
      <c r="V17" s="9">
        <f t="shared" si="1"/>
        <v>11</v>
      </c>
      <c r="W17" s="39">
        <f t="shared" si="2"/>
        <v>6.166666666666667</v>
      </c>
    </row>
    <row r="18" spans="1:23" x14ac:dyDescent="0.25">
      <c r="A18" s="4">
        <v>14</v>
      </c>
      <c r="B18" s="21" t="s">
        <v>6</v>
      </c>
      <c r="C18" s="9">
        <v>12</v>
      </c>
      <c r="D18" s="9">
        <v>14</v>
      </c>
      <c r="E18" s="9">
        <v>16</v>
      </c>
      <c r="F18" s="9">
        <v>11</v>
      </c>
      <c r="G18" s="9">
        <v>14</v>
      </c>
      <c r="H18" s="9">
        <v>13</v>
      </c>
      <c r="I18" s="9">
        <v>11</v>
      </c>
      <c r="J18" s="9">
        <v>14</v>
      </c>
      <c r="K18" s="9">
        <v>13</v>
      </c>
      <c r="L18" s="9">
        <v>13</v>
      </c>
      <c r="M18" s="9">
        <v>10</v>
      </c>
      <c r="N18" s="9">
        <v>12</v>
      </c>
      <c r="O18" s="9">
        <v>12</v>
      </c>
      <c r="P18" s="9">
        <v>9</v>
      </c>
      <c r="Q18" s="9">
        <v>12</v>
      </c>
      <c r="R18" s="9">
        <v>10</v>
      </c>
      <c r="S18" s="11">
        <v>14</v>
      </c>
      <c r="T18" s="23">
        <v>14</v>
      </c>
      <c r="U18" s="9">
        <f t="shared" si="0"/>
        <v>-2</v>
      </c>
      <c r="V18" s="9">
        <f t="shared" si="1"/>
        <v>7</v>
      </c>
      <c r="W18" s="39">
        <f t="shared" si="2"/>
        <v>12.444444444444445</v>
      </c>
    </row>
    <row r="19" spans="1:23" x14ac:dyDescent="0.25">
      <c r="A19" s="4">
        <v>15</v>
      </c>
      <c r="B19" s="11" t="s">
        <v>1</v>
      </c>
      <c r="C19" s="9">
        <v>21</v>
      </c>
      <c r="D19" s="9">
        <v>20</v>
      </c>
      <c r="E19" s="9">
        <v>20</v>
      </c>
      <c r="F19" s="9">
        <v>22</v>
      </c>
      <c r="G19" s="9">
        <v>20</v>
      </c>
      <c r="H19" s="9">
        <v>20</v>
      </c>
      <c r="I19" s="9">
        <v>21</v>
      </c>
      <c r="J19" s="9">
        <v>20</v>
      </c>
      <c r="K19" s="9">
        <v>17</v>
      </c>
      <c r="L19" s="9">
        <v>17</v>
      </c>
      <c r="M19" s="9">
        <v>20</v>
      </c>
      <c r="N19" s="9">
        <v>21</v>
      </c>
      <c r="O19" s="9">
        <v>21</v>
      </c>
      <c r="P19" s="9">
        <v>21</v>
      </c>
      <c r="Q19" s="9">
        <v>20</v>
      </c>
      <c r="R19" s="9">
        <v>18</v>
      </c>
      <c r="S19" s="11">
        <v>20</v>
      </c>
      <c r="T19" s="23">
        <v>15</v>
      </c>
      <c r="U19" s="9">
        <f t="shared" si="0"/>
        <v>6</v>
      </c>
      <c r="V19" s="9">
        <f t="shared" si="1"/>
        <v>7</v>
      </c>
      <c r="W19" s="39">
        <f t="shared" si="2"/>
        <v>19.666666666666668</v>
      </c>
    </row>
    <row r="20" spans="1:23" x14ac:dyDescent="0.25">
      <c r="A20" s="4">
        <v>16</v>
      </c>
      <c r="B20" s="21" t="s">
        <v>10</v>
      </c>
      <c r="C20" s="9">
        <v>18</v>
      </c>
      <c r="D20" s="9">
        <v>11</v>
      </c>
      <c r="E20" s="9">
        <v>12</v>
      </c>
      <c r="F20" s="9">
        <v>12</v>
      </c>
      <c r="G20" s="9">
        <v>11</v>
      </c>
      <c r="H20" s="9">
        <v>11</v>
      </c>
      <c r="I20" s="9">
        <v>14</v>
      </c>
      <c r="J20" s="9">
        <v>19</v>
      </c>
      <c r="K20" s="9">
        <v>16</v>
      </c>
      <c r="L20" s="9">
        <v>14</v>
      </c>
      <c r="M20" s="9">
        <v>12</v>
      </c>
      <c r="N20" s="9">
        <v>11</v>
      </c>
      <c r="O20" s="9">
        <v>13</v>
      </c>
      <c r="P20" s="9">
        <v>6</v>
      </c>
      <c r="Q20" s="9">
        <v>9</v>
      </c>
      <c r="R20" s="9">
        <v>13</v>
      </c>
      <c r="S20" s="11">
        <v>13</v>
      </c>
      <c r="T20" s="23">
        <v>16</v>
      </c>
      <c r="U20" s="9">
        <f t="shared" si="0"/>
        <v>2</v>
      </c>
      <c r="V20" s="9">
        <f t="shared" si="1"/>
        <v>13</v>
      </c>
      <c r="W20" s="39">
        <f t="shared" si="2"/>
        <v>12.833333333333334</v>
      </c>
    </row>
    <row r="21" spans="1:23" x14ac:dyDescent="0.25">
      <c r="A21" s="4">
        <v>17</v>
      </c>
      <c r="B21" s="15" t="s">
        <v>5</v>
      </c>
      <c r="C21" s="16">
        <v>16</v>
      </c>
      <c r="D21" s="16">
        <v>12</v>
      </c>
      <c r="E21" s="16">
        <v>15</v>
      </c>
      <c r="F21" s="16">
        <v>16</v>
      </c>
      <c r="G21" s="16">
        <v>16</v>
      </c>
      <c r="H21" s="16">
        <v>16</v>
      </c>
      <c r="I21" s="16">
        <v>15</v>
      </c>
      <c r="J21" s="16">
        <v>16</v>
      </c>
      <c r="K21" s="16">
        <v>14</v>
      </c>
      <c r="L21" s="16">
        <v>15</v>
      </c>
      <c r="M21" s="16">
        <v>15</v>
      </c>
      <c r="N21" s="16">
        <v>16</v>
      </c>
      <c r="O21" s="16">
        <v>15</v>
      </c>
      <c r="P21" s="16">
        <v>16</v>
      </c>
      <c r="Q21" s="16">
        <v>14</v>
      </c>
      <c r="R21" s="16">
        <v>14</v>
      </c>
      <c r="S21" s="17">
        <v>16</v>
      </c>
      <c r="T21" s="24">
        <v>17</v>
      </c>
      <c r="U21" s="9">
        <f t="shared" si="0"/>
        <v>-1</v>
      </c>
      <c r="V21" s="9">
        <f t="shared" si="1"/>
        <v>5</v>
      </c>
      <c r="W21" s="39">
        <f t="shared" si="2"/>
        <v>15.222222222222221</v>
      </c>
    </row>
    <row r="22" spans="1:23" x14ac:dyDescent="0.25">
      <c r="A22" s="4">
        <v>18</v>
      </c>
      <c r="B22" s="3" t="s">
        <v>13</v>
      </c>
      <c r="C22" s="9">
        <v>15</v>
      </c>
      <c r="D22" s="9">
        <v>18</v>
      </c>
      <c r="E22" s="9">
        <v>19</v>
      </c>
      <c r="F22" s="9">
        <v>17</v>
      </c>
      <c r="G22" s="9">
        <v>17</v>
      </c>
      <c r="H22" s="9">
        <v>17</v>
      </c>
      <c r="I22" s="9">
        <v>16</v>
      </c>
      <c r="J22" s="9">
        <v>17</v>
      </c>
      <c r="K22" s="9">
        <v>19</v>
      </c>
      <c r="L22" s="9">
        <v>16</v>
      </c>
      <c r="M22" s="9">
        <v>16</v>
      </c>
      <c r="N22" s="9">
        <v>17</v>
      </c>
      <c r="O22" s="9">
        <v>16</v>
      </c>
      <c r="P22" s="9">
        <v>17</v>
      </c>
      <c r="Q22" s="9">
        <v>16</v>
      </c>
      <c r="R22" s="9">
        <v>17</v>
      </c>
      <c r="S22" s="2">
        <v>19</v>
      </c>
      <c r="T22" s="23">
        <v>18</v>
      </c>
      <c r="U22" s="9">
        <f t="shared" si="0"/>
        <v>-3</v>
      </c>
      <c r="V22" s="9">
        <f t="shared" si="1"/>
        <v>4</v>
      </c>
      <c r="W22" s="39">
        <f t="shared" si="2"/>
        <v>17.055555555555557</v>
      </c>
    </row>
    <row r="23" spans="1:23" x14ac:dyDescent="0.25">
      <c r="A23" s="4">
        <v>19</v>
      </c>
      <c r="B23" s="3" t="s">
        <v>18</v>
      </c>
      <c r="C23" s="9">
        <v>19</v>
      </c>
      <c r="D23" s="9">
        <v>13</v>
      </c>
      <c r="E23" s="9">
        <v>18</v>
      </c>
      <c r="F23" s="9">
        <v>18</v>
      </c>
      <c r="G23" s="9">
        <v>18</v>
      </c>
      <c r="H23" s="9">
        <v>19</v>
      </c>
      <c r="I23" s="9">
        <v>18</v>
      </c>
      <c r="J23" s="9">
        <v>18</v>
      </c>
      <c r="K23" s="9">
        <v>15</v>
      </c>
      <c r="L23" s="9">
        <v>19</v>
      </c>
      <c r="M23" s="9">
        <v>17</v>
      </c>
      <c r="N23" s="9">
        <v>20</v>
      </c>
      <c r="O23" s="9">
        <v>18</v>
      </c>
      <c r="P23" s="9">
        <v>20</v>
      </c>
      <c r="Q23" s="9">
        <v>19</v>
      </c>
      <c r="R23" s="9">
        <v>20</v>
      </c>
      <c r="S23" s="2">
        <v>17</v>
      </c>
      <c r="T23" s="23">
        <v>19</v>
      </c>
      <c r="U23" s="9">
        <f t="shared" si="0"/>
        <v>0</v>
      </c>
      <c r="V23" s="9">
        <f t="shared" si="1"/>
        <v>7</v>
      </c>
      <c r="W23" s="39">
        <f t="shared" si="2"/>
        <v>18.055555555555557</v>
      </c>
    </row>
    <row r="24" spans="1:23" x14ac:dyDescent="0.25">
      <c r="A24" s="4">
        <v>20</v>
      </c>
      <c r="B24" s="3" t="s">
        <v>20</v>
      </c>
      <c r="C24" s="9">
        <v>22</v>
      </c>
      <c r="D24" s="9">
        <v>22</v>
      </c>
      <c r="E24" s="9">
        <v>22</v>
      </c>
      <c r="F24" s="9">
        <v>21</v>
      </c>
      <c r="G24" s="9">
        <v>21</v>
      </c>
      <c r="H24" s="9">
        <v>22</v>
      </c>
      <c r="I24" s="9">
        <v>20</v>
      </c>
      <c r="J24" s="9">
        <v>21</v>
      </c>
      <c r="K24" s="9">
        <v>22</v>
      </c>
      <c r="L24" s="9">
        <v>22</v>
      </c>
      <c r="M24" s="9">
        <v>22</v>
      </c>
      <c r="N24" s="9">
        <v>18</v>
      </c>
      <c r="O24" s="9">
        <v>22</v>
      </c>
      <c r="P24" s="9">
        <v>22</v>
      </c>
      <c r="Q24" s="9">
        <v>22</v>
      </c>
      <c r="R24" s="9">
        <v>21</v>
      </c>
      <c r="S24" s="2">
        <v>22</v>
      </c>
      <c r="T24" s="23">
        <v>20</v>
      </c>
      <c r="U24" s="9">
        <f t="shared" si="0"/>
        <v>2</v>
      </c>
      <c r="V24" s="9">
        <f t="shared" si="1"/>
        <v>4</v>
      </c>
      <c r="W24" s="39">
        <f t="shared" si="2"/>
        <v>21.333333333333332</v>
      </c>
    </row>
    <row r="25" spans="1:23" x14ac:dyDescent="0.25">
      <c r="A25" s="4">
        <v>21</v>
      </c>
      <c r="B25" s="3" t="s">
        <v>17</v>
      </c>
      <c r="C25" s="9">
        <v>20</v>
      </c>
      <c r="D25" s="9">
        <v>21</v>
      </c>
      <c r="E25" s="9">
        <v>21</v>
      </c>
      <c r="F25" s="9">
        <v>20</v>
      </c>
      <c r="G25" s="9">
        <v>22</v>
      </c>
      <c r="H25" s="9">
        <v>21</v>
      </c>
      <c r="I25" s="9">
        <v>22</v>
      </c>
      <c r="J25" s="9">
        <v>22</v>
      </c>
      <c r="K25" s="9">
        <v>21</v>
      </c>
      <c r="L25" s="9">
        <v>21</v>
      </c>
      <c r="M25" s="9">
        <v>21</v>
      </c>
      <c r="N25" s="9">
        <v>22</v>
      </c>
      <c r="O25" s="9">
        <v>20</v>
      </c>
      <c r="P25" s="9">
        <v>18</v>
      </c>
      <c r="Q25" s="9">
        <v>21</v>
      </c>
      <c r="R25" s="9">
        <v>22</v>
      </c>
      <c r="S25" s="2">
        <v>21</v>
      </c>
      <c r="T25" s="23">
        <v>21</v>
      </c>
      <c r="U25" s="9">
        <f t="shared" si="0"/>
        <v>-1</v>
      </c>
      <c r="V25" s="9">
        <f t="shared" si="1"/>
        <v>4</v>
      </c>
      <c r="W25" s="39">
        <f t="shared" si="2"/>
        <v>20.944444444444443</v>
      </c>
    </row>
    <row r="26" spans="1:23" x14ac:dyDescent="0.25">
      <c r="A26" s="4">
        <v>22</v>
      </c>
      <c r="B26" s="3" t="s">
        <v>16</v>
      </c>
      <c r="C26" s="9">
        <v>17</v>
      </c>
      <c r="D26" s="9">
        <v>17</v>
      </c>
      <c r="E26" s="9">
        <v>14</v>
      </c>
      <c r="F26" s="9">
        <v>19</v>
      </c>
      <c r="G26" s="9">
        <v>19</v>
      </c>
      <c r="H26" s="9">
        <v>18</v>
      </c>
      <c r="I26" s="9">
        <v>19</v>
      </c>
      <c r="J26" s="9">
        <v>13</v>
      </c>
      <c r="K26" s="9">
        <v>18</v>
      </c>
      <c r="L26" s="9">
        <v>18</v>
      </c>
      <c r="M26" s="9">
        <v>19</v>
      </c>
      <c r="N26" s="9">
        <v>19</v>
      </c>
      <c r="O26" s="9">
        <v>19</v>
      </c>
      <c r="P26" s="9">
        <v>14</v>
      </c>
      <c r="Q26" s="9">
        <v>17</v>
      </c>
      <c r="R26" s="9">
        <v>19</v>
      </c>
      <c r="S26" s="2">
        <v>18</v>
      </c>
      <c r="T26" s="24">
        <v>22</v>
      </c>
      <c r="U26" s="9">
        <f t="shared" si="0"/>
        <v>-5</v>
      </c>
      <c r="V26" s="9">
        <f t="shared" si="1"/>
        <v>9</v>
      </c>
      <c r="W26" s="39">
        <f t="shared" si="2"/>
        <v>17.722222222222221</v>
      </c>
    </row>
  </sheetData>
  <sortState ref="A5:Y26">
    <sortCondition ref="T5:T26"/>
  </sortState>
  <mergeCells count="2">
    <mergeCell ref="C3:T3"/>
    <mergeCell ref="U3:W3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opLeftCell="A26" zoomScale="87" zoomScaleNormal="90" zoomScalePageLayoutView="90" workbookViewId="0">
      <selection activeCell="F32" sqref="F32"/>
    </sheetView>
  </sheetViews>
  <sheetFormatPr defaultColWidth="8.88671875" defaultRowHeight="13.2" x14ac:dyDescent="0.25"/>
  <cols>
    <col min="1" max="1" width="8.88671875" style="2"/>
    <col min="2" max="2" width="44.77734375" style="2" customWidth="1"/>
    <col min="3" max="3" width="14.6640625" style="2" customWidth="1"/>
    <col min="4" max="4" width="11.33203125" style="2" customWidth="1"/>
    <col min="5" max="5" width="17.44140625" style="2" customWidth="1"/>
    <col min="6" max="6" width="13.5546875" style="2" customWidth="1"/>
    <col min="7" max="7" width="12.6640625" style="2" customWidth="1"/>
    <col min="8" max="8" width="13.6640625" style="2" customWidth="1"/>
    <col min="9" max="9" width="11.44140625" style="2" customWidth="1"/>
    <col min="10" max="16384" width="8.88671875" style="2"/>
  </cols>
  <sheetData>
    <row r="1" spans="1:10" ht="13.8" thickBot="1" x14ac:dyDescent="0.3"/>
    <row r="2" spans="1:10" ht="13.8" thickBot="1" x14ac:dyDescent="0.3">
      <c r="B2" s="8"/>
      <c r="E2" s="93" t="s">
        <v>42</v>
      </c>
      <c r="F2" s="33">
        <v>0.33300000000000002</v>
      </c>
      <c r="G2" s="33">
        <v>0.33300000000000002</v>
      </c>
      <c r="H2" s="34">
        <v>0.33300000000000002</v>
      </c>
    </row>
    <row r="3" spans="1:10" s="6" customFormat="1" ht="93.6" x14ac:dyDescent="0.3">
      <c r="A3" s="5"/>
      <c r="B3" s="48" t="s">
        <v>51</v>
      </c>
      <c r="C3" s="48" t="s">
        <v>53</v>
      </c>
      <c r="D3" s="48" t="s">
        <v>54</v>
      </c>
      <c r="E3" s="48" t="s">
        <v>52</v>
      </c>
      <c r="F3" s="82" t="s">
        <v>53</v>
      </c>
      <c r="G3" s="83" t="s">
        <v>54</v>
      </c>
      <c r="H3" s="84" t="s">
        <v>52</v>
      </c>
      <c r="I3" s="88" t="s">
        <v>55</v>
      </c>
      <c r="J3" s="94" t="s">
        <v>46</v>
      </c>
    </row>
    <row r="4" spans="1:10" s="1" customFormat="1" ht="16.2" thickBot="1" x14ac:dyDescent="0.35">
      <c r="B4" s="1" t="s">
        <v>0</v>
      </c>
      <c r="C4" s="51">
        <v>2016</v>
      </c>
      <c r="D4" s="76">
        <v>2016</v>
      </c>
      <c r="E4" s="48">
        <v>2016</v>
      </c>
      <c r="F4" s="85">
        <v>2016</v>
      </c>
      <c r="G4" s="86">
        <v>2016</v>
      </c>
      <c r="H4" s="87">
        <v>2016</v>
      </c>
      <c r="I4" s="89">
        <v>2016</v>
      </c>
      <c r="J4" s="95"/>
    </row>
    <row r="5" spans="1:10" ht="15" x14ac:dyDescent="0.25">
      <c r="B5" s="2" t="s">
        <v>0</v>
      </c>
      <c r="C5" s="53"/>
      <c r="E5" s="56"/>
      <c r="F5" s="79"/>
      <c r="G5" s="80"/>
      <c r="H5" s="81"/>
      <c r="I5" s="90"/>
      <c r="J5" s="96"/>
    </row>
    <row r="6" spans="1:10" ht="15" x14ac:dyDescent="0.25">
      <c r="A6" s="4">
        <v>1</v>
      </c>
      <c r="B6" s="3" t="s">
        <v>20</v>
      </c>
      <c r="C6" s="56">
        <v>37.128794093519275</v>
      </c>
      <c r="D6" s="56">
        <v>6.9869518135663204</v>
      </c>
      <c r="E6" s="56">
        <v>0.94232893668561091</v>
      </c>
      <c r="F6" s="40">
        <v>9.4158059574301387E-2</v>
      </c>
      <c r="G6" s="41">
        <v>0.99518475766725079</v>
      </c>
      <c r="H6" s="42">
        <v>3.850016211457908E-2</v>
      </c>
      <c r="I6" s="91">
        <f>($F$2*F6)+($G$2*G6)+($H$2*H6)</f>
        <v>0.37557171212559176</v>
      </c>
      <c r="J6" s="97">
        <f>RANK(I6,I$6:I$27)</f>
        <v>9</v>
      </c>
    </row>
    <row r="7" spans="1:10" ht="15" x14ac:dyDescent="0.25">
      <c r="A7" s="4">
        <v>2</v>
      </c>
      <c r="B7" s="3" t="s">
        <v>21</v>
      </c>
      <c r="C7" s="56">
        <v>105.12978369384359</v>
      </c>
      <c r="D7" s="56">
        <v>-0.33370471950806607</v>
      </c>
      <c r="E7" s="56">
        <v>0.40661227423369223</v>
      </c>
      <c r="F7" s="40">
        <v>0.81490309331577371</v>
      </c>
      <c r="G7" s="41">
        <v>0.21966858235257472</v>
      </c>
      <c r="H7" s="42">
        <v>5.1855973028708891E-3</v>
      </c>
      <c r="I7" s="91">
        <f t="shared" ref="I7:I27" si="0">($F$2*F7)+($G$2*G7)+($H$2*H7)</f>
        <v>0.34623917189941611</v>
      </c>
      <c r="J7" s="97">
        <f t="shared" ref="J7:J27" si="1">RANK(I7,I$6:I$27)</f>
        <v>14</v>
      </c>
    </row>
    <row r="8" spans="1:10" ht="15" x14ac:dyDescent="0.25">
      <c r="A8" s="4">
        <v>3</v>
      </c>
      <c r="B8" s="3" t="s">
        <v>22</v>
      </c>
      <c r="C8" s="56">
        <v>61.35471754807692</v>
      </c>
      <c r="D8" s="56">
        <v>2.8021851151112305</v>
      </c>
      <c r="E8" s="56">
        <v>4.591857106730731</v>
      </c>
      <c r="F8" s="40">
        <v>0.35092952893524432</v>
      </c>
      <c r="G8" s="41">
        <v>0.55187011096749716</v>
      </c>
      <c r="H8" s="42">
        <v>0.2654530483598061</v>
      </c>
      <c r="I8" s="91">
        <f t="shared" si="0"/>
        <v>0.38902814519142837</v>
      </c>
      <c r="J8" s="97">
        <f t="shared" si="1"/>
        <v>8</v>
      </c>
    </row>
    <row r="9" spans="1:10" ht="15" x14ac:dyDescent="0.25">
      <c r="A9" s="4">
        <v>4</v>
      </c>
      <c r="B9" s="2" t="s">
        <v>1</v>
      </c>
      <c r="C9" s="56">
        <v>49.103530534351144</v>
      </c>
      <c r="D9" s="56">
        <v>1.8530030315903778</v>
      </c>
      <c r="E9" s="56">
        <v>1.4594119760957236</v>
      </c>
      <c r="F9" s="40">
        <v>0.22107873927057808</v>
      </c>
      <c r="G9" s="41">
        <v>0.45131819246625149</v>
      </c>
      <c r="H9" s="42">
        <v>7.0655959454575673E-2</v>
      </c>
      <c r="I9" s="91">
        <f t="shared" si="0"/>
        <v>0.24743661276673795</v>
      </c>
      <c r="J9" s="97">
        <f t="shared" si="1"/>
        <v>21</v>
      </c>
    </row>
    <row r="10" spans="1:10" ht="15" x14ac:dyDescent="0.25">
      <c r="A10" s="4">
        <v>5</v>
      </c>
      <c r="B10" s="2" t="s">
        <v>2</v>
      </c>
      <c r="C10" s="56">
        <v>67.407500787897888</v>
      </c>
      <c r="D10" s="56">
        <v>-4.0661198626135341E-2</v>
      </c>
      <c r="E10" s="56">
        <v>2.1588383267006508</v>
      </c>
      <c r="F10" s="40">
        <v>0.41508320502224316</v>
      </c>
      <c r="G10" s="41">
        <v>0.25071224482852222</v>
      </c>
      <c r="H10" s="42">
        <v>0.1141511241963214</v>
      </c>
      <c r="I10" s="91">
        <f t="shared" si="0"/>
        <v>0.25972220915767991</v>
      </c>
      <c r="J10" s="97">
        <f t="shared" si="1"/>
        <v>19</v>
      </c>
    </row>
    <row r="11" spans="1:10" ht="15" x14ac:dyDescent="0.25">
      <c r="A11" s="4">
        <v>6</v>
      </c>
      <c r="B11" s="2" t="s">
        <v>3</v>
      </c>
      <c r="C11" s="56">
        <v>73.415904396577162</v>
      </c>
      <c r="D11" s="56">
        <v>1.8254597454894546</v>
      </c>
      <c r="E11" s="56">
        <v>4.5965155124911821</v>
      </c>
      <c r="F11" s="40">
        <v>0.47876649973784347</v>
      </c>
      <c r="G11" s="41">
        <v>0.44840038532749532</v>
      </c>
      <c r="H11" s="42">
        <v>0.26574274022773398</v>
      </c>
      <c r="I11" s="91">
        <f t="shared" si="0"/>
        <v>0.39723890522259325</v>
      </c>
      <c r="J11" s="97">
        <f t="shared" si="1"/>
        <v>6</v>
      </c>
    </row>
    <row r="12" spans="1:10" ht="15" x14ac:dyDescent="0.25">
      <c r="A12" s="4">
        <v>7</v>
      </c>
      <c r="B12" s="3" t="s">
        <v>4</v>
      </c>
      <c r="C12" s="56">
        <v>77.667311411992259</v>
      </c>
      <c r="D12" s="56">
        <v>0.65260294639992744</v>
      </c>
      <c r="E12" s="56">
        <v>3.9283670291350008</v>
      </c>
      <c r="F12" s="40">
        <v>0.52382732180504865</v>
      </c>
      <c r="G12" s="41">
        <v>0.32415341172446793</v>
      </c>
      <c r="H12" s="42">
        <v>0.22419264945636128</v>
      </c>
      <c r="I12" s="91">
        <f t="shared" si="0"/>
        <v>0.35703373653429732</v>
      </c>
      <c r="J12" s="97">
        <f t="shared" si="1"/>
        <v>12</v>
      </c>
    </row>
    <row r="13" spans="1:10" ht="15" x14ac:dyDescent="0.25">
      <c r="A13" s="4">
        <v>8</v>
      </c>
      <c r="B13" s="3" t="s">
        <v>5</v>
      </c>
      <c r="C13" s="56">
        <v>35.880445795339412</v>
      </c>
      <c r="D13" s="56">
        <v>1.3062718786825533</v>
      </c>
      <c r="E13" s="56">
        <v>10.639798756871148</v>
      </c>
      <c r="F13" s="40">
        <v>8.0926769241896235E-2</v>
      </c>
      <c r="G13" s="41">
        <v>0.39340004663973271</v>
      </c>
      <c r="H13" s="42">
        <v>0.64155586203533888</v>
      </c>
      <c r="I13" s="91">
        <f t="shared" si="0"/>
        <v>0.37158893174635033</v>
      </c>
      <c r="J13" s="97">
        <f t="shared" si="1"/>
        <v>10</v>
      </c>
    </row>
    <row r="14" spans="1:10" ht="15" x14ac:dyDescent="0.25">
      <c r="A14" s="4">
        <v>9</v>
      </c>
      <c r="B14" s="3" t="s">
        <v>6</v>
      </c>
      <c r="C14" s="56">
        <v>56.819869225901705</v>
      </c>
      <c r="D14" s="56">
        <v>1.9516545632217008</v>
      </c>
      <c r="E14" s="56">
        <v>3.3527211744506409</v>
      </c>
      <c r="F14" s="40">
        <v>0.30286450184977021</v>
      </c>
      <c r="G14" s="41">
        <v>0.46176887515488851</v>
      </c>
      <c r="H14" s="42">
        <v>0.18839501149098534</v>
      </c>
      <c r="I14" s="91">
        <f t="shared" si="0"/>
        <v>0.3173584533690495</v>
      </c>
      <c r="J14" s="97">
        <f t="shared" si="1"/>
        <v>17</v>
      </c>
    </row>
    <row r="15" spans="1:10" ht="15" x14ac:dyDescent="0.25">
      <c r="A15" s="4">
        <v>10</v>
      </c>
      <c r="B15" s="3" t="s">
        <v>7</v>
      </c>
      <c r="C15" s="56">
        <v>105.95810564663023</v>
      </c>
      <c r="D15" s="56">
        <v>0.96345989740921922</v>
      </c>
      <c r="E15" s="56">
        <v>0.3686795416128732</v>
      </c>
      <c r="F15" s="40">
        <v>0.82368250869368109</v>
      </c>
      <c r="G15" s="41">
        <v>0.35708414582291165</v>
      </c>
      <c r="H15" s="42">
        <v>2.8266778068865854E-3</v>
      </c>
      <c r="I15" s="91">
        <f t="shared" si="0"/>
        <v>0.39413657966371862</v>
      </c>
      <c r="J15" s="97">
        <f t="shared" si="1"/>
        <v>7</v>
      </c>
    </row>
    <row r="16" spans="1:10" ht="15" x14ac:dyDescent="0.25">
      <c r="A16" s="4">
        <v>11</v>
      </c>
      <c r="B16" s="3" t="s">
        <v>8</v>
      </c>
      <c r="C16" s="56">
        <v>106.72156713579308</v>
      </c>
      <c r="D16" s="56">
        <v>2.907173195687502</v>
      </c>
      <c r="E16" s="56">
        <v>1.8726791157014895</v>
      </c>
      <c r="F16" s="40">
        <v>0.83177446559020796</v>
      </c>
      <c r="G16" s="41">
        <v>0.56299205806804575</v>
      </c>
      <c r="H16" s="42">
        <v>9.6355766595036293E-2</v>
      </c>
      <c r="I16" s="91">
        <f t="shared" si="0"/>
        <v>0.4965437226543456</v>
      </c>
      <c r="J16" s="97">
        <f t="shared" si="1"/>
        <v>2</v>
      </c>
    </row>
    <row r="17" spans="1:10" ht="15" x14ac:dyDescent="0.25">
      <c r="A17" s="4">
        <v>12</v>
      </c>
      <c r="B17" s="3" t="s">
        <v>9</v>
      </c>
      <c r="C17" s="56">
        <v>104.78110869201139</v>
      </c>
      <c r="D17" s="56">
        <v>1.0912853482178662</v>
      </c>
      <c r="E17" s="56">
        <v>4.1000625557344978</v>
      </c>
      <c r="F17" s="40">
        <v>0.81120747392203529</v>
      </c>
      <c r="G17" s="41">
        <v>0.37062537730551548</v>
      </c>
      <c r="H17" s="42">
        <v>0.23486986401713236</v>
      </c>
      <c r="I17" s="91">
        <f t="shared" si="0"/>
        <v>0.47176200417647951</v>
      </c>
      <c r="J17" s="97">
        <f t="shared" si="1"/>
        <v>5</v>
      </c>
    </row>
    <row r="18" spans="1:10" ht="15" x14ac:dyDescent="0.25">
      <c r="A18" s="4">
        <v>13</v>
      </c>
      <c r="B18" s="3" t="s">
        <v>10</v>
      </c>
      <c r="C18" s="56">
        <v>60.597104343484773</v>
      </c>
      <c r="D18" s="56">
        <v>1.1449034719481557</v>
      </c>
      <c r="E18" s="56">
        <v>1.4480987049631986</v>
      </c>
      <c r="F18" s="40">
        <v>0.34289955822575707</v>
      </c>
      <c r="G18" s="41">
        <v>0.37630543100766622</v>
      </c>
      <c r="H18" s="42">
        <v>6.9952422061036496E-2</v>
      </c>
      <c r="I18" s="91">
        <f t="shared" si="0"/>
        <v>0.26278941796105515</v>
      </c>
      <c r="J18" s="97">
        <f t="shared" si="1"/>
        <v>18</v>
      </c>
    </row>
    <row r="19" spans="1:10" ht="15" x14ac:dyDescent="0.25">
      <c r="A19" s="4">
        <v>14</v>
      </c>
      <c r="B19" s="3" t="s">
        <v>11</v>
      </c>
      <c r="C19" s="56">
        <v>96.453968253968256</v>
      </c>
      <c r="D19" s="56">
        <v>1.0157205731725034</v>
      </c>
      <c r="E19" s="56">
        <v>5.9501151291709364</v>
      </c>
      <c r="F19" s="40">
        <v>0.72294780077223819</v>
      </c>
      <c r="G19" s="41">
        <v>0.36262039782492739</v>
      </c>
      <c r="H19" s="42">
        <v>0.34991892013706866</v>
      </c>
      <c r="I19" s="91">
        <f t="shared" si="0"/>
        <v>0.47801721053849999</v>
      </c>
      <c r="J19" s="97">
        <f t="shared" si="1"/>
        <v>4</v>
      </c>
    </row>
    <row r="20" spans="1:10" ht="15" x14ac:dyDescent="0.25">
      <c r="A20" s="4">
        <v>15</v>
      </c>
      <c r="B20" s="3" t="s">
        <v>12</v>
      </c>
      <c r="C20" s="56">
        <v>122.54788732394366</v>
      </c>
      <c r="D20" s="56">
        <v>-2.3618603625941392</v>
      </c>
      <c r="E20" s="56">
        <v>1.4866969241212251</v>
      </c>
      <c r="F20" s="40">
        <v>0.99951822557157044</v>
      </c>
      <c r="G20" s="41">
        <v>4.815242332749119E-3</v>
      </c>
      <c r="H20" s="42">
        <v>7.2352726109581933E-2</v>
      </c>
      <c r="I20" s="91">
        <f t="shared" si="0"/>
        <v>0.35853650260662923</v>
      </c>
      <c r="J20" s="97">
        <f t="shared" si="1"/>
        <v>11</v>
      </c>
    </row>
    <row r="21" spans="1:10" ht="15" x14ac:dyDescent="0.25">
      <c r="A21" s="4">
        <v>16</v>
      </c>
      <c r="B21" s="3" t="s">
        <v>13</v>
      </c>
      <c r="C21" s="56">
        <v>42.181129807692308</v>
      </c>
      <c r="D21" s="56">
        <v>2.1610113053133788</v>
      </c>
      <c r="E21" s="56">
        <v>6.0186602425032936</v>
      </c>
      <c r="F21" s="40">
        <v>0.14770795489475891</v>
      </c>
      <c r="G21" s="41">
        <v>0.48394715099254687</v>
      </c>
      <c r="H21" s="42">
        <v>0.35418152905086486</v>
      </c>
      <c r="I21" s="91">
        <f t="shared" si="0"/>
        <v>0.32828359943441088</v>
      </c>
      <c r="J21" s="97">
        <f t="shared" si="1"/>
        <v>15</v>
      </c>
    </row>
    <row r="22" spans="1:10" ht="15" x14ac:dyDescent="0.25">
      <c r="A22" s="4">
        <v>17</v>
      </c>
      <c r="B22" s="3" t="s">
        <v>14</v>
      </c>
      <c r="C22" s="56">
        <v>45.952156122127796</v>
      </c>
      <c r="D22" s="56">
        <v>1.685453768736104</v>
      </c>
      <c r="E22" s="56">
        <v>2.3784488839790772</v>
      </c>
      <c r="F22" s="40">
        <v>0.18767720393381737</v>
      </c>
      <c r="G22" s="41">
        <v>0.43356880579328166</v>
      </c>
      <c r="H22" s="42">
        <v>0.12780802654149373</v>
      </c>
      <c r="I22" s="91">
        <f t="shared" si="0"/>
        <v>0.24943499407744141</v>
      </c>
      <c r="J22" s="97">
        <f t="shared" si="1"/>
        <v>20</v>
      </c>
    </row>
    <row r="23" spans="1:10" ht="15" x14ac:dyDescent="0.25">
      <c r="A23" s="4">
        <v>18</v>
      </c>
      <c r="B23" s="3" t="s">
        <v>15</v>
      </c>
      <c r="C23" s="56">
        <v>53.842059789182649</v>
      </c>
      <c r="D23" s="56">
        <v>1.5819938472346571</v>
      </c>
      <c r="E23" s="56">
        <v>12.778672487455578</v>
      </c>
      <c r="F23" s="40">
        <v>0.27130258818412678</v>
      </c>
      <c r="G23" s="41">
        <v>0.42260874473063492</v>
      </c>
      <c r="H23" s="42">
        <v>0.77456581396680491</v>
      </c>
      <c r="I23" s="91">
        <f t="shared" si="0"/>
        <v>0.48900288991156166</v>
      </c>
      <c r="J23" s="97">
        <f t="shared" si="1"/>
        <v>3</v>
      </c>
    </row>
    <row r="24" spans="1:10" ht="15" x14ac:dyDescent="0.25">
      <c r="A24" s="4">
        <v>19</v>
      </c>
      <c r="B24" s="3" t="s">
        <v>16</v>
      </c>
      <c r="C24" s="56">
        <v>49.031466666666667</v>
      </c>
      <c r="D24" s="56">
        <v>1.7827216388693607</v>
      </c>
      <c r="E24" s="56">
        <v>1.525960629816459</v>
      </c>
      <c r="F24" s="40">
        <v>0.22031493163996763</v>
      </c>
      <c r="G24" s="41">
        <v>0.44387290984268574</v>
      </c>
      <c r="H24" s="42">
        <v>7.4794414710688498E-2</v>
      </c>
      <c r="I24" s="91">
        <f t="shared" si="0"/>
        <v>0.24608109131238287</v>
      </c>
      <c r="J24" s="97">
        <f t="shared" si="1"/>
        <v>22</v>
      </c>
    </row>
    <row r="25" spans="1:10" ht="15" x14ac:dyDescent="0.25">
      <c r="A25" s="4">
        <v>20</v>
      </c>
      <c r="B25" s="3" t="s">
        <v>17</v>
      </c>
      <c r="C25" s="56">
        <v>28.290606116095955</v>
      </c>
      <c r="D25" s="56">
        <v>2.3549360074763555</v>
      </c>
      <c r="E25" s="56">
        <v>8.932160302397083</v>
      </c>
      <c r="F25" s="40">
        <v>4.8177442842954458E-4</v>
      </c>
      <c r="G25" s="41">
        <v>0.50449062856740734</v>
      </c>
      <c r="H25" s="42">
        <v>0.53536310016348398</v>
      </c>
      <c r="I25" s="91">
        <f t="shared" si="0"/>
        <v>0.3464317225520539</v>
      </c>
      <c r="J25" s="97">
        <f t="shared" si="1"/>
        <v>13</v>
      </c>
    </row>
    <row r="26" spans="1:10" ht="15" x14ac:dyDescent="0.25">
      <c r="A26" s="4">
        <v>21</v>
      </c>
      <c r="B26" s="3" t="s">
        <v>18</v>
      </c>
      <c r="C26" s="56">
        <v>42.172683413741474</v>
      </c>
      <c r="D26" s="56">
        <v>2.7717391414752388</v>
      </c>
      <c r="E26" s="56">
        <v>4.7049898180559806</v>
      </c>
      <c r="F26" s="40">
        <v>0.14761843124916393</v>
      </c>
      <c r="G26" s="41">
        <v>0.54864480666299376</v>
      </c>
      <c r="H26" s="42">
        <v>0.27248842229519787</v>
      </c>
      <c r="I26" s="91">
        <f t="shared" si="0"/>
        <v>0.32259430284904944</v>
      </c>
      <c r="J26" s="97">
        <f t="shared" si="1"/>
        <v>16</v>
      </c>
    </row>
    <row r="27" spans="1:10" ht="15.6" thickBot="1" x14ac:dyDescent="0.3">
      <c r="A27" s="4">
        <v>22</v>
      </c>
      <c r="B27" s="3" t="s">
        <v>19</v>
      </c>
      <c r="C27" s="56">
        <v>65.146088689586449</v>
      </c>
      <c r="D27" s="56">
        <v>2.5540233389111906</v>
      </c>
      <c r="E27" s="56">
        <v>16.358324571093927</v>
      </c>
      <c r="F27" s="43">
        <v>0.39111441355787485</v>
      </c>
      <c r="G27" s="44">
        <v>0.52558101098466692</v>
      </c>
      <c r="H27" s="45">
        <v>0.99717332219311361</v>
      </c>
      <c r="I27" s="92">
        <f t="shared" si="0"/>
        <v>0.63731829266297324</v>
      </c>
      <c r="J27" s="98">
        <f t="shared" si="1"/>
        <v>1</v>
      </c>
    </row>
    <row r="31" spans="1:10" ht="13.8" thickBot="1" x14ac:dyDescent="0.3"/>
    <row r="32" spans="1:10" ht="21.6" thickBot="1" x14ac:dyDescent="0.45">
      <c r="B32" s="99" t="s">
        <v>56</v>
      </c>
      <c r="C32" s="103" t="s">
        <v>46</v>
      </c>
    </row>
    <row r="33" spans="2:3" x14ac:dyDescent="0.25">
      <c r="B33" s="100" t="s">
        <v>19</v>
      </c>
      <c r="C33" s="104">
        <v>1</v>
      </c>
    </row>
    <row r="34" spans="2:3" x14ac:dyDescent="0.25">
      <c r="B34" s="100" t="s">
        <v>8</v>
      </c>
      <c r="C34" s="104">
        <v>2</v>
      </c>
    </row>
    <row r="35" spans="2:3" x14ac:dyDescent="0.25">
      <c r="B35" s="100" t="s">
        <v>15</v>
      </c>
      <c r="C35" s="104">
        <v>3</v>
      </c>
    </row>
    <row r="36" spans="2:3" x14ac:dyDescent="0.25">
      <c r="B36" s="100" t="s">
        <v>11</v>
      </c>
      <c r="C36" s="104">
        <v>4</v>
      </c>
    </row>
    <row r="37" spans="2:3" x14ac:dyDescent="0.25">
      <c r="B37" s="100" t="s">
        <v>9</v>
      </c>
      <c r="C37" s="104">
        <v>5</v>
      </c>
    </row>
    <row r="38" spans="2:3" x14ac:dyDescent="0.25">
      <c r="B38" s="101" t="s">
        <v>3</v>
      </c>
      <c r="C38" s="104">
        <v>6</v>
      </c>
    </row>
    <row r="39" spans="2:3" x14ac:dyDescent="0.25">
      <c r="B39" s="100" t="s">
        <v>7</v>
      </c>
      <c r="C39" s="104">
        <v>7</v>
      </c>
    </row>
    <row r="40" spans="2:3" x14ac:dyDescent="0.25">
      <c r="B40" s="100" t="s">
        <v>22</v>
      </c>
      <c r="C40" s="104">
        <v>8</v>
      </c>
    </row>
    <row r="41" spans="2:3" x14ac:dyDescent="0.25">
      <c r="B41" s="100" t="s">
        <v>20</v>
      </c>
      <c r="C41" s="104">
        <v>9</v>
      </c>
    </row>
    <row r="42" spans="2:3" x14ac:dyDescent="0.25">
      <c r="B42" s="100" t="s">
        <v>5</v>
      </c>
      <c r="C42" s="104">
        <v>10</v>
      </c>
    </row>
    <row r="43" spans="2:3" x14ac:dyDescent="0.25">
      <c r="B43" s="100" t="s">
        <v>12</v>
      </c>
      <c r="C43" s="104">
        <v>11</v>
      </c>
    </row>
    <row r="44" spans="2:3" x14ac:dyDescent="0.25">
      <c r="B44" s="100" t="s">
        <v>4</v>
      </c>
      <c r="C44" s="104">
        <v>12</v>
      </c>
    </row>
    <row r="45" spans="2:3" x14ac:dyDescent="0.25">
      <c r="B45" s="100" t="s">
        <v>17</v>
      </c>
      <c r="C45" s="104">
        <v>13</v>
      </c>
    </row>
    <row r="46" spans="2:3" x14ac:dyDescent="0.25">
      <c r="B46" s="100" t="s">
        <v>21</v>
      </c>
      <c r="C46" s="104">
        <v>14</v>
      </c>
    </row>
    <row r="47" spans="2:3" x14ac:dyDescent="0.25">
      <c r="B47" s="100" t="s">
        <v>13</v>
      </c>
      <c r="C47" s="104">
        <v>15</v>
      </c>
    </row>
    <row r="48" spans="2:3" x14ac:dyDescent="0.25">
      <c r="B48" s="100" t="s">
        <v>18</v>
      </c>
      <c r="C48" s="104">
        <v>16</v>
      </c>
    </row>
    <row r="49" spans="2:3" x14ac:dyDescent="0.25">
      <c r="B49" s="100" t="s">
        <v>6</v>
      </c>
      <c r="C49" s="104">
        <v>17</v>
      </c>
    </row>
    <row r="50" spans="2:3" x14ac:dyDescent="0.25">
      <c r="B50" s="100" t="s">
        <v>10</v>
      </c>
      <c r="C50" s="104">
        <v>18</v>
      </c>
    </row>
    <row r="51" spans="2:3" x14ac:dyDescent="0.25">
      <c r="B51" s="101" t="s">
        <v>2</v>
      </c>
      <c r="C51" s="104">
        <v>19</v>
      </c>
    </row>
    <row r="52" spans="2:3" x14ac:dyDescent="0.25">
      <c r="B52" s="100" t="s">
        <v>14</v>
      </c>
      <c r="C52" s="104">
        <v>20</v>
      </c>
    </row>
    <row r="53" spans="2:3" x14ac:dyDescent="0.25">
      <c r="B53" s="101" t="s">
        <v>1</v>
      </c>
      <c r="C53" s="104">
        <v>21</v>
      </c>
    </row>
    <row r="54" spans="2:3" ht="13.8" thickBot="1" x14ac:dyDescent="0.3">
      <c r="B54" s="102" t="s">
        <v>16</v>
      </c>
      <c r="C54" s="95">
        <v>22</v>
      </c>
    </row>
  </sheetData>
  <sortState ref="B35:C56">
    <sortCondition ref="C35:C56"/>
  </sortState>
  <pageMargins left="0.75" right="0.75" top="1" bottom="1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opLeftCell="A3" zoomScale="87" zoomScaleNormal="90" zoomScalePageLayoutView="90" workbookViewId="0">
      <selection activeCell="N19" sqref="N19"/>
    </sheetView>
  </sheetViews>
  <sheetFormatPr defaultColWidth="8.88671875" defaultRowHeight="13.2" x14ac:dyDescent="0.25"/>
  <cols>
    <col min="1" max="1" width="8.88671875" style="2"/>
    <col min="2" max="2" width="64.44140625" style="2" customWidth="1"/>
    <col min="3" max="3" width="14.6640625" style="2" customWidth="1"/>
    <col min="4" max="4" width="11.33203125" style="2" customWidth="1"/>
    <col min="5" max="5" width="17.44140625" style="2" customWidth="1"/>
    <col min="6" max="6" width="13.5546875" style="2" customWidth="1"/>
    <col min="7" max="7" width="12.6640625" style="2" customWidth="1"/>
    <col min="8" max="8" width="13.6640625" style="2" customWidth="1"/>
    <col min="9" max="9" width="11.44140625" style="2" customWidth="1"/>
    <col min="10" max="16384" width="8.88671875" style="2"/>
  </cols>
  <sheetData>
    <row r="1" spans="1:9" ht="13.8" thickBot="1" x14ac:dyDescent="0.3"/>
    <row r="2" spans="1:9" ht="13.8" thickBot="1" x14ac:dyDescent="0.3">
      <c r="B2" s="8"/>
      <c r="E2" s="93" t="s">
        <v>42</v>
      </c>
      <c r="F2" s="33">
        <v>0.33300000000000002</v>
      </c>
      <c r="G2" s="33">
        <v>0.33300000000000002</v>
      </c>
      <c r="H2" s="34">
        <v>0.33300000000000002</v>
      </c>
    </row>
    <row r="3" spans="1:9" s="6" customFormat="1" ht="93.6" x14ac:dyDescent="0.3">
      <c r="A3" s="5"/>
      <c r="B3" s="48" t="s">
        <v>51</v>
      </c>
      <c r="C3" s="48" t="s">
        <v>53</v>
      </c>
      <c r="D3" s="48" t="s">
        <v>54</v>
      </c>
      <c r="E3" s="48" t="s">
        <v>52</v>
      </c>
      <c r="F3" s="82" t="s">
        <v>53</v>
      </c>
      <c r="G3" s="83" t="s">
        <v>54</v>
      </c>
      <c r="H3" s="84" t="s">
        <v>52</v>
      </c>
      <c r="I3" s="88" t="s">
        <v>55</v>
      </c>
    </row>
    <row r="4" spans="1:9" s="1" customFormat="1" ht="16.2" thickBot="1" x14ac:dyDescent="0.35">
      <c r="B4" s="1" t="s">
        <v>0</v>
      </c>
      <c r="C4" s="51">
        <v>2016</v>
      </c>
      <c r="D4" s="76">
        <v>2016</v>
      </c>
      <c r="E4" s="48">
        <v>2016</v>
      </c>
      <c r="F4" s="85">
        <v>2016</v>
      </c>
      <c r="G4" s="86">
        <v>2016</v>
      </c>
      <c r="H4" s="87">
        <v>2016</v>
      </c>
      <c r="I4" s="89">
        <v>2016</v>
      </c>
    </row>
    <row r="5" spans="1:9" ht="15" x14ac:dyDescent="0.25">
      <c r="B5" s="2" t="s">
        <v>0</v>
      </c>
      <c r="C5" s="53"/>
      <c r="E5" s="56"/>
      <c r="F5" s="79"/>
      <c r="G5" s="80"/>
      <c r="H5" s="81"/>
      <c r="I5" s="90"/>
    </row>
    <row r="6" spans="1:9" ht="15" x14ac:dyDescent="0.25">
      <c r="A6" s="4">
        <v>1</v>
      </c>
      <c r="B6" s="3" t="s">
        <v>20</v>
      </c>
      <c r="C6" s="56">
        <v>37.128794093519275</v>
      </c>
      <c r="D6" s="56">
        <v>6.9869518135663204</v>
      </c>
      <c r="E6" s="56">
        <v>0.94232893668561091</v>
      </c>
      <c r="F6" s="40">
        <v>9.4158059574301387E-2</v>
      </c>
      <c r="G6" s="41">
        <v>0.99518475766725079</v>
      </c>
      <c r="H6" s="42">
        <v>3.850016211457908E-2</v>
      </c>
      <c r="I6" s="91">
        <f>($F$2*F6)+($G$2*G6)+($H$2*H6)</f>
        <v>0.37557171212559176</v>
      </c>
    </row>
    <row r="7" spans="1:9" ht="15" x14ac:dyDescent="0.25">
      <c r="A7" s="4">
        <v>2</v>
      </c>
      <c r="B7" s="3" t="s">
        <v>21</v>
      </c>
      <c r="C7" s="56">
        <v>105.12978369384359</v>
      </c>
      <c r="D7" s="56">
        <v>-0.33370471950806607</v>
      </c>
      <c r="E7" s="56">
        <v>0.40661227423369223</v>
      </c>
      <c r="F7" s="40">
        <v>0.81490309331577371</v>
      </c>
      <c r="G7" s="41">
        <v>0.21966858235257472</v>
      </c>
      <c r="H7" s="42">
        <v>5.1855973028708891E-3</v>
      </c>
      <c r="I7" s="91">
        <f t="shared" ref="I7:I27" si="0">($F$2*F7)+($G$2*G7)+($H$2*H7)</f>
        <v>0.34623917189941611</v>
      </c>
    </row>
    <row r="8" spans="1:9" ht="15" x14ac:dyDescent="0.25">
      <c r="A8" s="4">
        <v>3</v>
      </c>
      <c r="B8" s="3" t="s">
        <v>22</v>
      </c>
      <c r="C8" s="56">
        <v>61.35471754807692</v>
      </c>
      <c r="D8" s="56">
        <v>2.8021851151112305</v>
      </c>
      <c r="E8" s="56">
        <v>4.591857106730731</v>
      </c>
      <c r="F8" s="40">
        <v>0.35092952893524432</v>
      </c>
      <c r="G8" s="41">
        <v>0.55187011096749716</v>
      </c>
      <c r="H8" s="42">
        <v>0.2654530483598061</v>
      </c>
      <c r="I8" s="91">
        <f t="shared" si="0"/>
        <v>0.38902814519142837</v>
      </c>
    </row>
    <row r="9" spans="1:9" ht="15" x14ac:dyDescent="0.25">
      <c r="A9" s="4">
        <v>4</v>
      </c>
      <c r="B9" s="2" t="s">
        <v>1</v>
      </c>
      <c r="C9" s="56">
        <v>49.103530534351144</v>
      </c>
      <c r="D9" s="56">
        <v>1.8530030315903778</v>
      </c>
      <c r="E9" s="56">
        <v>1.4594119760957236</v>
      </c>
      <c r="F9" s="40">
        <v>0.22107873927057808</v>
      </c>
      <c r="G9" s="41">
        <v>0.45131819246625149</v>
      </c>
      <c r="H9" s="42">
        <v>7.0655959454575673E-2</v>
      </c>
      <c r="I9" s="91">
        <f t="shared" si="0"/>
        <v>0.24743661276673795</v>
      </c>
    </row>
    <row r="10" spans="1:9" ht="15" x14ac:dyDescent="0.25">
      <c r="A10" s="4">
        <v>5</v>
      </c>
      <c r="B10" s="2" t="s">
        <v>2</v>
      </c>
      <c r="C10" s="56">
        <v>67.407500787897888</v>
      </c>
      <c r="D10" s="56">
        <v>-4.0661198626135341E-2</v>
      </c>
      <c r="E10" s="56">
        <v>2.1588383267006508</v>
      </c>
      <c r="F10" s="40">
        <v>0.41508320502224316</v>
      </c>
      <c r="G10" s="41">
        <v>0.25071224482852222</v>
      </c>
      <c r="H10" s="42">
        <v>0.1141511241963214</v>
      </c>
      <c r="I10" s="91">
        <f t="shared" si="0"/>
        <v>0.25972220915767991</v>
      </c>
    </row>
    <row r="11" spans="1:9" ht="15" x14ac:dyDescent="0.25">
      <c r="A11" s="4">
        <v>6</v>
      </c>
      <c r="B11" s="2" t="s">
        <v>3</v>
      </c>
      <c r="C11" s="56">
        <v>73.415904396577162</v>
      </c>
      <c r="D11" s="56">
        <v>1.8254597454894546</v>
      </c>
      <c r="E11" s="56">
        <v>4.5965155124911821</v>
      </c>
      <c r="F11" s="40">
        <v>0.47876649973784347</v>
      </c>
      <c r="G11" s="41">
        <v>0.44840038532749532</v>
      </c>
      <c r="H11" s="42">
        <v>0.26574274022773398</v>
      </c>
      <c r="I11" s="91">
        <f t="shared" si="0"/>
        <v>0.39723890522259325</v>
      </c>
    </row>
    <row r="12" spans="1:9" ht="15" x14ac:dyDescent="0.25">
      <c r="A12" s="4">
        <v>7</v>
      </c>
      <c r="B12" s="3" t="s">
        <v>4</v>
      </c>
      <c r="C12" s="56">
        <v>77.667311411992259</v>
      </c>
      <c r="D12" s="56">
        <v>0.65260294639992744</v>
      </c>
      <c r="E12" s="56">
        <v>3.9283670291350008</v>
      </c>
      <c r="F12" s="40">
        <v>0.52382732180504865</v>
      </c>
      <c r="G12" s="41">
        <v>0.32415341172446793</v>
      </c>
      <c r="H12" s="42">
        <v>0.22419264945636128</v>
      </c>
      <c r="I12" s="91">
        <f t="shared" si="0"/>
        <v>0.35703373653429732</v>
      </c>
    </row>
    <row r="13" spans="1:9" ht="15" x14ac:dyDescent="0.25">
      <c r="A13" s="4">
        <v>8</v>
      </c>
      <c r="B13" s="3" t="s">
        <v>5</v>
      </c>
      <c r="C13" s="56">
        <v>35.880445795339412</v>
      </c>
      <c r="D13" s="56">
        <v>1.3062718786825533</v>
      </c>
      <c r="E13" s="56">
        <v>10.639798756871148</v>
      </c>
      <c r="F13" s="40">
        <v>8.0926769241896235E-2</v>
      </c>
      <c r="G13" s="41">
        <v>0.39340004663973271</v>
      </c>
      <c r="H13" s="42">
        <v>0.64155586203533888</v>
      </c>
      <c r="I13" s="91">
        <f t="shared" si="0"/>
        <v>0.37158893174635033</v>
      </c>
    </row>
    <row r="14" spans="1:9" ht="15" x14ac:dyDescent="0.25">
      <c r="A14" s="4">
        <v>9</v>
      </c>
      <c r="B14" s="3" t="s">
        <v>6</v>
      </c>
      <c r="C14" s="56">
        <v>56.819869225901705</v>
      </c>
      <c r="D14" s="56">
        <v>1.9516545632217008</v>
      </c>
      <c r="E14" s="56">
        <v>3.3527211744506409</v>
      </c>
      <c r="F14" s="40">
        <v>0.30286450184977021</v>
      </c>
      <c r="G14" s="41">
        <v>0.46176887515488851</v>
      </c>
      <c r="H14" s="42">
        <v>0.18839501149098534</v>
      </c>
      <c r="I14" s="91">
        <f t="shared" si="0"/>
        <v>0.3173584533690495</v>
      </c>
    </row>
    <row r="15" spans="1:9" ht="15" x14ac:dyDescent="0.25">
      <c r="A15" s="4">
        <v>10</v>
      </c>
      <c r="B15" s="3" t="s">
        <v>7</v>
      </c>
      <c r="C15" s="56">
        <v>105.95810564663023</v>
      </c>
      <c r="D15" s="56">
        <v>0.96345989740921922</v>
      </c>
      <c r="E15" s="56">
        <v>0.3686795416128732</v>
      </c>
      <c r="F15" s="40">
        <v>0.82368250869368109</v>
      </c>
      <c r="G15" s="41">
        <v>0.35708414582291165</v>
      </c>
      <c r="H15" s="42">
        <v>2.8266778068865854E-3</v>
      </c>
      <c r="I15" s="91">
        <f t="shared" si="0"/>
        <v>0.39413657966371862</v>
      </c>
    </row>
    <row r="16" spans="1:9" ht="15" x14ac:dyDescent="0.25">
      <c r="A16" s="4">
        <v>11</v>
      </c>
      <c r="B16" s="3" t="s">
        <v>8</v>
      </c>
      <c r="C16" s="56">
        <v>106.72156713579308</v>
      </c>
      <c r="D16" s="56">
        <v>2.907173195687502</v>
      </c>
      <c r="E16" s="56">
        <v>1.8726791157014895</v>
      </c>
      <c r="F16" s="40">
        <v>0.83177446559020796</v>
      </c>
      <c r="G16" s="41">
        <v>0.56299205806804575</v>
      </c>
      <c r="H16" s="42">
        <v>9.6355766595036293E-2</v>
      </c>
      <c r="I16" s="91">
        <f t="shared" si="0"/>
        <v>0.4965437226543456</v>
      </c>
    </row>
    <row r="17" spans="1:9" ht="15" x14ac:dyDescent="0.25">
      <c r="A17" s="4">
        <v>12</v>
      </c>
      <c r="B17" s="3" t="s">
        <v>9</v>
      </c>
      <c r="C17" s="56">
        <v>104.78110869201139</v>
      </c>
      <c r="D17" s="56">
        <v>1.0912853482178662</v>
      </c>
      <c r="E17" s="56">
        <v>4.1000625557344978</v>
      </c>
      <c r="F17" s="40">
        <v>0.81120747392203529</v>
      </c>
      <c r="G17" s="41">
        <v>0.37062537730551548</v>
      </c>
      <c r="H17" s="42">
        <v>0.23486986401713236</v>
      </c>
      <c r="I17" s="91">
        <f t="shared" si="0"/>
        <v>0.47176200417647951</v>
      </c>
    </row>
    <row r="18" spans="1:9" ht="15" x14ac:dyDescent="0.25">
      <c r="A18" s="4">
        <v>13</v>
      </c>
      <c r="B18" s="3" t="s">
        <v>10</v>
      </c>
      <c r="C18" s="56">
        <v>60.597104343484773</v>
      </c>
      <c r="D18" s="56">
        <v>1.1449034719481557</v>
      </c>
      <c r="E18" s="56">
        <v>1.4480987049631986</v>
      </c>
      <c r="F18" s="40">
        <v>0.34289955822575707</v>
      </c>
      <c r="G18" s="41">
        <v>0.37630543100766622</v>
      </c>
      <c r="H18" s="42">
        <v>6.9952422061036496E-2</v>
      </c>
      <c r="I18" s="91">
        <f t="shared" si="0"/>
        <v>0.26278941796105515</v>
      </c>
    </row>
    <row r="19" spans="1:9" ht="15" x14ac:dyDescent="0.25">
      <c r="A19" s="4">
        <v>14</v>
      </c>
      <c r="B19" s="3" t="s">
        <v>11</v>
      </c>
      <c r="C19" s="56">
        <v>96.453968253968256</v>
      </c>
      <c r="D19" s="56">
        <v>1.0157205731725034</v>
      </c>
      <c r="E19" s="56">
        <v>5.9501151291709364</v>
      </c>
      <c r="F19" s="40">
        <v>0.72294780077223819</v>
      </c>
      <c r="G19" s="41">
        <v>0.36262039782492739</v>
      </c>
      <c r="H19" s="42">
        <v>0.34991892013706866</v>
      </c>
      <c r="I19" s="91">
        <f t="shared" si="0"/>
        <v>0.47801721053849999</v>
      </c>
    </row>
    <row r="20" spans="1:9" ht="15" x14ac:dyDescent="0.25">
      <c r="A20" s="4">
        <v>15</v>
      </c>
      <c r="B20" s="3" t="s">
        <v>12</v>
      </c>
      <c r="C20" s="56">
        <v>122.54788732394366</v>
      </c>
      <c r="D20" s="56">
        <v>-2.3618603625941392</v>
      </c>
      <c r="E20" s="56">
        <v>1.4866969241212251</v>
      </c>
      <c r="F20" s="40">
        <v>0.99951822557157044</v>
      </c>
      <c r="G20" s="41">
        <v>4.815242332749119E-3</v>
      </c>
      <c r="H20" s="42">
        <v>7.2352726109581933E-2</v>
      </c>
      <c r="I20" s="91">
        <f t="shared" si="0"/>
        <v>0.35853650260662923</v>
      </c>
    </row>
    <row r="21" spans="1:9" ht="15" x14ac:dyDescent="0.25">
      <c r="A21" s="4">
        <v>16</v>
      </c>
      <c r="B21" s="3" t="s">
        <v>13</v>
      </c>
      <c r="C21" s="56">
        <v>42.181129807692308</v>
      </c>
      <c r="D21" s="56">
        <v>2.1610113053133788</v>
      </c>
      <c r="E21" s="56">
        <v>6.0186602425032936</v>
      </c>
      <c r="F21" s="40">
        <v>0.14770795489475891</v>
      </c>
      <c r="G21" s="41">
        <v>0.48394715099254687</v>
      </c>
      <c r="H21" s="42">
        <v>0.35418152905086486</v>
      </c>
      <c r="I21" s="91">
        <f t="shared" si="0"/>
        <v>0.32828359943441088</v>
      </c>
    </row>
    <row r="22" spans="1:9" ht="15" x14ac:dyDescent="0.25">
      <c r="A22" s="4">
        <v>17</v>
      </c>
      <c r="B22" s="3" t="s">
        <v>14</v>
      </c>
      <c r="C22" s="56">
        <v>45.952156122127796</v>
      </c>
      <c r="D22" s="56">
        <v>1.685453768736104</v>
      </c>
      <c r="E22" s="56">
        <v>2.3784488839790772</v>
      </c>
      <c r="F22" s="40">
        <v>0.18767720393381737</v>
      </c>
      <c r="G22" s="41">
        <v>0.43356880579328166</v>
      </c>
      <c r="H22" s="42">
        <v>0.12780802654149373</v>
      </c>
      <c r="I22" s="91">
        <f t="shared" si="0"/>
        <v>0.24943499407744141</v>
      </c>
    </row>
    <row r="23" spans="1:9" ht="15" x14ac:dyDescent="0.25">
      <c r="A23" s="4">
        <v>18</v>
      </c>
      <c r="B23" s="3" t="s">
        <v>15</v>
      </c>
      <c r="C23" s="56">
        <v>53.842059789182649</v>
      </c>
      <c r="D23" s="56">
        <v>1.5819938472346571</v>
      </c>
      <c r="E23" s="56">
        <v>12.778672487455578</v>
      </c>
      <c r="F23" s="40">
        <v>0.27130258818412678</v>
      </c>
      <c r="G23" s="41">
        <v>0.42260874473063492</v>
      </c>
      <c r="H23" s="42">
        <v>0.77456581396680491</v>
      </c>
      <c r="I23" s="91">
        <f t="shared" si="0"/>
        <v>0.48900288991156166</v>
      </c>
    </row>
    <row r="24" spans="1:9" ht="15" x14ac:dyDescent="0.25">
      <c r="A24" s="4">
        <v>19</v>
      </c>
      <c r="B24" s="3" t="s">
        <v>16</v>
      </c>
      <c r="C24" s="56">
        <v>49.031466666666667</v>
      </c>
      <c r="D24" s="56">
        <v>1.7827216388693607</v>
      </c>
      <c r="E24" s="56">
        <v>1.525960629816459</v>
      </c>
      <c r="F24" s="40">
        <v>0.22031493163996763</v>
      </c>
      <c r="G24" s="41">
        <v>0.44387290984268574</v>
      </c>
      <c r="H24" s="42">
        <v>7.4794414710688498E-2</v>
      </c>
      <c r="I24" s="91">
        <f t="shared" si="0"/>
        <v>0.24608109131238287</v>
      </c>
    </row>
    <row r="25" spans="1:9" ht="15" x14ac:dyDescent="0.25">
      <c r="A25" s="4">
        <v>20</v>
      </c>
      <c r="B25" s="3" t="s">
        <v>17</v>
      </c>
      <c r="C25" s="56">
        <v>28.290606116095955</v>
      </c>
      <c r="D25" s="56">
        <v>2.3549360074763555</v>
      </c>
      <c r="E25" s="56">
        <v>8.932160302397083</v>
      </c>
      <c r="F25" s="40">
        <v>4.8177442842954458E-4</v>
      </c>
      <c r="G25" s="41">
        <v>0.50449062856740734</v>
      </c>
      <c r="H25" s="42">
        <v>0.53536310016348398</v>
      </c>
      <c r="I25" s="91">
        <f t="shared" si="0"/>
        <v>0.3464317225520539</v>
      </c>
    </row>
    <row r="26" spans="1:9" ht="15" x14ac:dyDescent="0.25">
      <c r="A26" s="4">
        <v>21</v>
      </c>
      <c r="B26" s="3" t="s">
        <v>18</v>
      </c>
      <c r="C26" s="56">
        <v>42.172683413741474</v>
      </c>
      <c r="D26" s="56">
        <v>2.7717391414752388</v>
      </c>
      <c r="E26" s="56">
        <v>4.7049898180559806</v>
      </c>
      <c r="F26" s="40">
        <v>0.14761843124916393</v>
      </c>
      <c r="G26" s="41">
        <v>0.54864480666299376</v>
      </c>
      <c r="H26" s="42">
        <v>0.27248842229519787</v>
      </c>
      <c r="I26" s="91">
        <f t="shared" si="0"/>
        <v>0.32259430284904944</v>
      </c>
    </row>
    <row r="27" spans="1:9" ht="15.6" thickBot="1" x14ac:dyDescent="0.3">
      <c r="A27" s="4">
        <v>22</v>
      </c>
      <c r="B27" s="3" t="s">
        <v>19</v>
      </c>
      <c r="C27" s="56">
        <v>65.146088689586449</v>
      </c>
      <c r="D27" s="56">
        <v>2.5540233389111906</v>
      </c>
      <c r="E27" s="56">
        <v>16.358324571093927</v>
      </c>
      <c r="F27" s="43">
        <v>0.39111441355787485</v>
      </c>
      <c r="G27" s="44">
        <v>0.52558101098466692</v>
      </c>
      <c r="H27" s="45">
        <v>0.99717332219311361</v>
      </c>
      <c r="I27" s="92">
        <f t="shared" si="0"/>
        <v>0.63731829266297324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3" zoomScale="92" zoomScaleNormal="90" zoomScalePageLayoutView="90" workbookViewId="0">
      <selection activeCell="F6" sqref="F6"/>
    </sheetView>
  </sheetViews>
  <sheetFormatPr defaultColWidth="8.88671875" defaultRowHeight="13.2" x14ac:dyDescent="0.25"/>
  <cols>
    <col min="1" max="1" width="8.88671875" style="2"/>
    <col min="2" max="2" width="64.44140625" style="2" customWidth="1"/>
    <col min="3" max="3" width="14.109375" style="2" customWidth="1"/>
    <col min="4" max="4" width="13.109375" style="2" customWidth="1"/>
    <col min="5" max="5" width="14.109375" style="2" customWidth="1"/>
    <col min="6" max="6" width="16.33203125" style="2" customWidth="1"/>
    <col min="7" max="7" width="13.33203125" style="2" customWidth="1"/>
    <col min="8" max="8" width="13.21875" style="2" customWidth="1"/>
    <col min="9" max="16384" width="8.88671875" style="2"/>
  </cols>
  <sheetData>
    <row r="1" spans="1:8" ht="13.8" thickBot="1" x14ac:dyDescent="0.3"/>
    <row r="2" spans="1:8" ht="13.8" thickBot="1" x14ac:dyDescent="0.3">
      <c r="B2" s="8"/>
      <c r="F2" s="112" t="s">
        <v>45</v>
      </c>
      <c r="G2" s="113"/>
      <c r="H2" s="114"/>
    </row>
    <row r="3" spans="1:8" s="6" customFormat="1" ht="62.4" x14ac:dyDescent="0.3">
      <c r="A3" s="5"/>
      <c r="B3" s="48" t="s">
        <v>51</v>
      </c>
      <c r="C3" s="48" t="s">
        <v>53</v>
      </c>
      <c r="D3" s="48" t="s">
        <v>54</v>
      </c>
      <c r="E3" s="48" t="s">
        <v>52</v>
      </c>
      <c r="F3" s="82" t="s">
        <v>53</v>
      </c>
      <c r="G3" s="83" t="s">
        <v>54</v>
      </c>
      <c r="H3" s="84" t="s">
        <v>52</v>
      </c>
    </row>
    <row r="4" spans="1:8" s="1" customFormat="1" ht="16.2" thickBot="1" x14ac:dyDescent="0.35">
      <c r="B4" s="1" t="s">
        <v>0</v>
      </c>
      <c r="C4" s="51">
        <v>2016</v>
      </c>
      <c r="D4" s="76">
        <v>2016</v>
      </c>
      <c r="E4" s="48">
        <v>2016</v>
      </c>
      <c r="F4" s="85">
        <v>2016</v>
      </c>
      <c r="G4" s="86">
        <v>2016</v>
      </c>
      <c r="H4" s="87">
        <v>2016</v>
      </c>
    </row>
    <row r="5" spans="1:8" ht="15" x14ac:dyDescent="0.25">
      <c r="B5" s="2" t="s">
        <v>0</v>
      </c>
      <c r="C5" s="53"/>
      <c r="E5" s="56"/>
      <c r="F5" s="79"/>
      <c r="G5" s="80"/>
      <c r="H5" s="81"/>
    </row>
    <row r="6" spans="1:8" ht="15" x14ac:dyDescent="0.25">
      <c r="A6" s="4">
        <v>1</v>
      </c>
      <c r="B6" s="3" t="s">
        <v>20</v>
      </c>
      <c r="C6" s="56">
        <v>37.128794093519275</v>
      </c>
      <c r="D6" s="56">
        <v>6.9869518135663204</v>
      </c>
      <c r="E6" s="56">
        <v>0.94232893668561091</v>
      </c>
      <c r="F6" s="40">
        <f>(C6-MIN(C$6:C$27)+(1/22))/(MAX(C$6:C$27)-MIN(C$6:C$27)+(2/22))</f>
        <v>9.4158059574301387E-2</v>
      </c>
      <c r="G6" s="41">
        <f>(D6-MIN(D$6:D$27)+(1/22))/(MAX(D$6:D$27)-MIN(D$6:D$27)+(2/22))</f>
        <v>0.99518475766725079</v>
      </c>
      <c r="H6" s="42">
        <f>(E6-MIN(E$6:E$27)+(1/22))/(MAX(E$6:E$27)-MIN(E$6:E$27)+(2/22))</f>
        <v>3.850016211457908E-2</v>
      </c>
    </row>
    <row r="7" spans="1:8" ht="15" x14ac:dyDescent="0.25">
      <c r="A7" s="4">
        <v>2</v>
      </c>
      <c r="B7" s="3" t="s">
        <v>21</v>
      </c>
      <c r="C7" s="56">
        <v>105.12978369384359</v>
      </c>
      <c r="D7" s="56">
        <v>-0.33370471950806607</v>
      </c>
      <c r="E7" s="56">
        <v>0.40661227423369223</v>
      </c>
      <c r="F7" s="40">
        <f t="shared" ref="F7:F27" si="0">(C7-MIN(C$6:C$27)+(1/22))/(MAX(C$6:C$27)-MIN(C$6:C$27)+(2/22))</f>
        <v>0.81490309331577371</v>
      </c>
      <c r="G7" s="41">
        <f t="shared" ref="G7:G27" si="1">(D7-MIN(D$6:D$27)+(1/22))/(MAX(D$6:D$27)-MIN(D$6:D$27)+(2/22))</f>
        <v>0.21966858235257472</v>
      </c>
      <c r="H7" s="42">
        <f t="shared" ref="H7:H27" si="2">(E7-MIN(E$6:E$27)+(1/22))/(MAX(E$6:E$27)-MIN(E$6:E$27)+(2/22))</f>
        <v>5.1855973028708891E-3</v>
      </c>
    </row>
    <row r="8" spans="1:8" ht="15" x14ac:dyDescent="0.25">
      <c r="A8" s="4">
        <v>3</v>
      </c>
      <c r="B8" s="3" t="s">
        <v>22</v>
      </c>
      <c r="C8" s="56">
        <v>61.35471754807692</v>
      </c>
      <c r="D8" s="56">
        <v>2.8021851151112305</v>
      </c>
      <c r="E8" s="56">
        <v>4.591857106730731</v>
      </c>
      <c r="F8" s="40">
        <f t="shared" si="0"/>
        <v>0.35092952893524432</v>
      </c>
      <c r="G8" s="41">
        <f t="shared" si="1"/>
        <v>0.55187011096749716</v>
      </c>
      <c r="H8" s="42">
        <f t="shared" si="2"/>
        <v>0.2654530483598061</v>
      </c>
    </row>
    <row r="9" spans="1:8" ht="15" x14ac:dyDescent="0.25">
      <c r="A9" s="4">
        <v>4</v>
      </c>
      <c r="B9" s="2" t="s">
        <v>1</v>
      </c>
      <c r="C9" s="56">
        <v>49.103530534351144</v>
      </c>
      <c r="D9" s="56">
        <v>1.8530030315903778</v>
      </c>
      <c r="E9" s="56">
        <v>1.4594119760957236</v>
      </c>
      <c r="F9" s="40">
        <f t="shared" si="0"/>
        <v>0.22107873927057808</v>
      </c>
      <c r="G9" s="41">
        <f t="shared" si="1"/>
        <v>0.45131819246625149</v>
      </c>
      <c r="H9" s="42">
        <f t="shared" si="2"/>
        <v>7.0655959454575673E-2</v>
      </c>
    </row>
    <row r="10" spans="1:8" ht="15" x14ac:dyDescent="0.25">
      <c r="A10" s="4">
        <v>5</v>
      </c>
      <c r="B10" s="2" t="s">
        <v>2</v>
      </c>
      <c r="C10" s="56">
        <v>67.407500787897888</v>
      </c>
      <c r="D10" s="56">
        <v>-4.0661198626135341E-2</v>
      </c>
      <c r="E10" s="56">
        <v>2.1588383267006508</v>
      </c>
      <c r="F10" s="40">
        <f t="shared" si="0"/>
        <v>0.41508320502224316</v>
      </c>
      <c r="G10" s="41">
        <f t="shared" si="1"/>
        <v>0.25071224482852222</v>
      </c>
      <c r="H10" s="42">
        <f t="shared" si="2"/>
        <v>0.1141511241963214</v>
      </c>
    </row>
    <row r="11" spans="1:8" ht="15" x14ac:dyDescent="0.25">
      <c r="A11" s="4">
        <v>6</v>
      </c>
      <c r="B11" s="2" t="s">
        <v>3</v>
      </c>
      <c r="C11" s="56">
        <v>73.415904396577162</v>
      </c>
      <c r="D11" s="56">
        <v>1.8254597454894546</v>
      </c>
      <c r="E11" s="56">
        <v>4.5965155124911821</v>
      </c>
      <c r="F11" s="40">
        <f t="shared" si="0"/>
        <v>0.47876649973784347</v>
      </c>
      <c r="G11" s="41">
        <f t="shared" si="1"/>
        <v>0.44840038532749532</v>
      </c>
      <c r="H11" s="42">
        <f t="shared" si="2"/>
        <v>0.26574274022773398</v>
      </c>
    </row>
    <row r="12" spans="1:8" ht="15" x14ac:dyDescent="0.25">
      <c r="A12" s="4">
        <v>7</v>
      </c>
      <c r="B12" s="3" t="s">
        <v>4</v>
      </c>
      <c r="C12" s="56">
        <v>77.667311411992259</v>
      </c>
      <c r="D12" s="56">
        <v>0.65260294639992744</v>
      </c>
      <c r="E12" s="56">
        <v>3.9283670291350008</v>
      </c>
      <c r="F12" s="40">
        <f>(C12-MIN(C$6:C$27)+(1/22))/(MAX(C$6:C$27)-MIN(C$6:C$27)+(2/22))</f>
        <v>0.52382732180504865</v>
      </c>
      <c r="G12" s="41">
        <f t="shared" si="1"/>
        <v>0.32415341172446793</v>
      </c>
      <c r="H12" s="42">
        <f t="shared" si="2"/>
        <v>0.22419264945636128</v>
      </c>
    </row>
    <row r="13" spans="1:8" ht="15" x14ac:dyDescent="0.25">
      <c r="A13" s="4">
        <v>8</v>
      </c>
      <c r="B13" s="3" t="s">
        <v>5</v>
      </c>
      <c r="C13" s="56">
        <v>35.880445795339412</v>
      </c>
      <c r="D13" s="56">
        <v>1.3062718786825533</v>
      </c>
      <c r="E13" s="56">
        <v>10.639798756871148</v>
      </c>
      <c r="F13" s="40">
        <f t="shared" si="0"/>
        <v>8.0926769241896235E-2</v>
      </c>
      <c r="G13" s="41">
        <f t="shared" si="1"/>
        <v>0.39340004663973271</v>
      </c>
      <c r="H13" s="42">
        <f t="shared" si="2"/>
        <v>0.64155586203533888</v>
      </c>
    </row>
    <row r="14" spans="1:8" ht="15" x14ac:dyDescent="0.25">
      <c r="A14" s="4">
        <v>9</v>
      </c>
      <c r="B14" s="3" t="s">
        <v>6</v>
      </c>
      <c r="C14" s="56">
        <v>56.819869225901705</v>
      </c>
      <c r="D14" s="56">
        <v>1.9516545632217008</v>
      </c>
      <c r="E14" s="56">
        <v>3.3527211744506409</v>
      </c>
      <c r="F14" s="40">
        <f>(C14-MIN(C$6:C$27)+(1/22))/(MAX(C$6:C$27)-MIN(C$6:C$27)+(2/22))</f>
        <v>0.30286450184977021</v>
      </c>
      <c r="G14" s="41">
        <f t="shared" si="1"/>
        <v>0.46176887515488851</v>
      </c>
      <c r="H14" s="42">
        <f t="shared" si="2"/>
        <v>0.18839501149098534</v>
      </c>
    </row>
    <row r="15" spans="1:8" ht="15" x14ac:dyDescent="0.25">
      <c r="A15" s="4">
        <v>10</v>
      </c>
      <c r="B15" s="3" t="s">
        <v>7</v>
      </c>
      <c r="C15" s="56">
        <v>105.95810564663023</v>
      </c>
      <c r="D15" s="56">
        <v>0.96345989740921922</v>
      </c>
      <c r="E15" s="56">
        <v>0.3686795416128732</v>
      </c>
      <c r="F15" s="40">
        <f t="shared" si="0"/>
        <v>0.82368250869368109</v>
      </c>
      <c r="G15" s="41">
        <f t="shared" si="1"/>
        <v>0.35708414582291165</v>
      </c>
      <c r="H15" s="42">
        <f t="shared" si="2"/>
        <v>2.8266778068865854E-3</v>
      </c>
    </row>
    <row r="16" spans="1:8" ht="15" x14ac:dyDescent="0.25">
      <c r="A16" s="4">
        <v>11</v>
      </c>
      <c r="B16" s="3" t="s">
        <v>8</v>
      </c>
      <c r="C16" s="56">
        <v>106.72156713579308</v>
      </c>
      <c r="D16" s="56">
        <v>2.907173195687502</v>
      </c>
      <c r="E16" s="56">
        <v>1.8726791157014895</v>
      </c>
      <c r="F16" s="40">
        <f t="shared" si="0"/>
        <v>0.83177446559020796</v>
      </c>
      <c r="G16" s="41">
        <f t="shared" si="1"/>
        <v>0.56299205806804575</v>
      </c>
      <c r="H16" s="42">
        <f t="shared" si="2"/>
        <v>9.6355766595036293E-2</v>
      </c>
    </row>
    <row r="17" spans="1:8" ht="15" x14ac:dyDescent="0.25">
      <c r="A17" s="4">
        <v>12</v>
      </c>
      <c r="B17" s="3" t="s">
        <v>9</v>
      </c>
      <c r="C17" s="56">
        <v>104.78110869201139</v>
      </c>
      <c r="D17" s="56">
        <v>1.0912853482178662</v>
      </c>
      <c r="E17" s="56">
        <v>4.1000625557344978</v>
      </c>
      <c r="F17" s="40">
        <f t="shared" si="0"/>
        <v>0.81120747392203529</v>
      </c>
      <c r="G17" s="41">
        <f t="shared" si="1"/>
        <v>0.37062537730551548</v>
      </c>
      <c r="H17" s="42">
        <f t="shared" si="2"/>
        <v>0.23486986401713236</v>
      </c>
    </row>
    <row r="18" spans="1:8" ht="15" x14ac:dyDescent="0.25">
      <c r="A18" s="4">
        <v>13</v>
      </c>
      <c r="B18" s="3" t="s">
        <v>10</v>
      </c>
      <c r="C18" s="56">
        <v>60.597104343484773</v>
      </c>
      <c r="D18" s="56">
        <v>1.1449034719481557</v>
      </c>
      <c r="E18" s="56">
        <v>1.4480987049631986</v>
      </c>
      <c r="F18" s="40">
        <f t="shared" si="0"/>
        <v>0.34289955822575707</v>
      </c>
      <c r="G18" s="41">
        <f t="shared" si="1"/>
        <v>0.37630543100766622</v>
      </c>
      <c r="H18" s="42">
        <f t="shared" si="2"/>
        <v>6.9952422061036496E-2</v>
      </c>
    </row>
    <row r="19" spans="1:8" ht="15" x14ac:dyDescent="0.25">
      <c r="A19" s="4">
        <v>14</v>
      </c>
      <c r="B19" s="3" t="s">
        <v>11</v>
      </c>
      <c r="C19" s="56">
        <v>96.453968253968256</v>
      </c>
      <c r="D19" s="56">
        <v>1.0157205731725034</v>
      </c>
      <c r="E19" s="56">
        <v>5.9501151291709364</v>
      </c>
      <c r="F19" s="40">
        <f t="shared" si="0"/>
        <v>0.72294780077223819</v>
      </c>
      <c r="G19" s="41">
        <f t="shared" si="1"/>
        <v>0.36262039782492739</v>
      </c>
      <c r="H19" s="42">
        <f t="shared" si="2"/>
        <v>0.34991892013706866</v>
      </c>
    </row>
    <row r="20" spans="1:8" ht="15" x14ac:dyDescent="0.25">
      <c r="A20" s="4">
        <v>15</v>
      </c>
      <c r="B20" s="3" t="s">
        <v>12</v>
      </c>
      <c r="C20" s="56">
        <v>122.54788732394366</v>
      </c>
      <c r="D20" s="56">
        <v>-2.3618603625941392</v>
      </c>
      <c r="E20" s="56">
        <v>1.4866969241212251</v>
      </c>
      <c r="F20" s="40">
        <f t="shared" si="0"/>
        <v>0.99951822557157044</v>
      </c>
      <c r="G20" s="41">
        <f t="shared" si="1"/>
        <v>4.815242332749119E-3</v>
      </c>
      <c r="H20" s="42">
        <f t="shared" si="2"/>
        <v>7.2352726109581933E-2</v>
      </c>
    </row>
    <row r="21" spans="1:8" ht="15" x14ac:dyDescent="0.25">
      <c r="A21" s="4">
        <v>16</v>
      </c>
      <c r="B21" s="3" t="s">
        <v>13</v>
      </c>
      <c r="C21" s="56">
        <v>42.181129807692308</v>
      </c>
      <c r="D21" s="56">
        <v>2.1610113053133788</v>
      </c>
      <c r="E21" s="56">
        <v>6.0186602425032936</v>
      </c>
      <c r="F21" s="40">
        <f t="shared" si="0"/>
        <v>0.14770795489475891</v>
      </c>
      <c r="G21" s="41">
        <f t="shared" si="1"/>
        <v>0.48394715099254687</v>
      </c>
      <c r="H21" s="42">
        <f t="shared" si="2"/>
        <v>0.35418152905086486</v>
      </c>
    </row>
    <row r="22" spans="1:8" ht="15" x14ac:dyDescent="0.25">
      <c r="A22" s="4">
        <v>17</v>
      </c>
      <c r="B22" s="3" t="s">
        <v>14</v>
      </c>
      <c r="C22" s="56">
        <v>45.952156122127796</v>
      </c>
      <c r="D22" s="56">
        <v>1.685453768736104</v>
      </c>
      <c r="E22" s="56">
        <v>2.3784488839790772</v>
      </c>
      <c r="F22" s="40">
        <f t="shared" si="0"/>
        <v>0.18767720393381737</v>
      </c>
      <c r="G22" s="41">
        <f t="shared" si="1"/>
        <v>0.43356880579328166</v>
      </c>
      <c r="H22" s="42">
        <f t="shared" si="2"/>
        <v>0.12780802654149373</v>
      </c>
    </row>
    <row r="23" spans="1:8" ht="15" x14ac:dyDescent="0.25">
      <c r="A23" s="4">
        <v>18</v>
      </c>
      <c r="B23" s="3" t="s">
        <v>15</v>
      </c>
      <c r="C23" s="56">
        <v>53.842059789182649</v>
      </c>
      <c r="D23" s="56">
        <v>1.5819938472346571</v>
      </c>
      <c r="E23" s="56">
        <v>12.778672487455578</v>
      </c>
      <c r="F23" s="40">
        <f t="shared" si="0"/>
        <v>0.27130258818412678</v>
      </c>
      <c r="G23" s="41">
        <f t="shared" si="1"/>
        <v>0.42260874473063492</v>
      </c>
      <c r="H23" s="42">
        <f t="shared" si="2"/>
        <v>0.77456581396680491</v>
      </c>
    </row>
    <row r="24" spans="1:8" ht="15" x14ac:dyDescent="0.25">
      <c r="A24" s="4">
        <v>19</v>
      </c>
      <c r="B24" s="3" t="s">
        <v>16</v>
      </c>
      <c r="C24" s="56">
        <v>49.031466666666667</v>
      </c>
      <c r="D24" s="56">
        <v>1.7827216388693607</v>
      </c>
      <c r="E24" s="56">
        <v>1.525960629816459</v>
      </c>
      <c r="F24" s="40">
        <f t="shared" si="0"/>
        <v>0.22031493163996763</v>
      </c>
      <c r="G24" s="41">
        <f t="shared" si="1"/>
        <v>0.44387290984268574</v>
      </c>
      <c r="H24" s="42">
        <f t="shared" si="2"/>
        <v>7.4794414710688498E-2</v>
      </c>
    </row>
    <row r="25" spans="1:8" ht="15" x14ac:dyDescent="0.25">
      <c r="A25" s="4">
        <v>20</v>
      </c>
      <c r="B25" s="3" t="s">
        <v>17</v>
      </c>
      <c r="C25" s="56">
        <v>28.290606116095955</v>
      </c>
      <c r="D25" s="56">
        <v>2.3549360074763555</v>
      </c>
      <c r="E25" s="56">
        <v>8.932160302397083</v>
      </c>
      <c r="F25" s="40">
        <f t="shared" si="0"/>
        <v>4.8177442842954458E-4</v>
      </c>
      <c r="G25" s="41">
        <f t="shared" si="1"/>
        <v>0.50449062856740734</v>
      </c>
      <c r="H25" s="42">
        <f t="shared" si="2"/>
        <v>0.53536310016348398</v>
      </c>
    </row>
    <row r="26" spans="1:8" ht="15" x14ac:dyDescent="0.25">
      <c r="A26" s="4">
        <v>21</v>
      </c>
      <c r="B26" s="3" t="s">
        <v>18</v>
      </c>
      <c r="C26" s="56">
        <v>42.172683413741474</v>
      </c>
      <c r="D26" s="56">
        <v>2.7717391414752388</v>
      </c>
      <c r="E26" s="56">
        <v>4.7049898180559806</v>
      </c>
      <c r="F26" s="40">
        <f t="shared" si="0"/>
        <v>0.14761843124916393</v>
      </c>
      <c r="G26" s="41">
        <f t="shared" si="1"/>
        <v>0.54864480666299376</v>
      </c>
      <c r="H26" s="42">
        <f t="shared" si="2"/>
        <v>0.27248842229519787</v>
      </c>
    </row>
    <row r="27" spans="1:8" ht="15.6" thickBot="1" x14ac:dyDescent="0.3">
      <c r="A27" s="4">
        <v>22</v>
      </c>
      <c r="B27" s="3" t="s">
        <v>19</v>
      </c>
      <c r="C27" s="56">
        <v>65.146088689586449</v>
      </c>
      <c r="D27" s="56">
        <v>2.5540233389111906</v>
      </c>
      <c r="E27" s="56">
        <v>16.358324571093927</v>
      </c>
      <c r="F27" s="43">
        <f t="shared" si="0"/>
        <v>0.39111441355787485</v>
      </c>
      <c r="G27" s="44">
        <f t="shared" si="1"/>
        <v>0.52558101098466692</v>
      </c>
      <c r="H27" s="45">
        <f t="shared" si="2"/>
        <v>0.99717332219311361</v>
      </c>
    </row>
  </sheetData>
  <mergeCells count="1">
    <mergeCell ref="F2:H2"/>
  </mergeCells>
  <pageMargins left="0.75" right="0.75" top="1" bottom="1" header="0.5" footer="0.5"/>
  <pageSetup orientation="portrait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topLeftCell="A9" zoomScale="85" zoomScaleNormal="90" zoomScalePageLayoutView="90" workbookViewId="0">
      <selection activeCell="H28" sqref="H28"/>
    </sheetView>
  </sheetViews>
  <sheetFormatPr defaultColWidth="8.88671875" defaultRowHeight="13.2" x14ac:dyDescent="0.25"/>
  <cols>
    <col min="1" max="1" width="8.88671875" style="2"/>
    <col min="2" max="2" width="78.21875" style="2" customWidth="1"/>
    <col min="3" max="3" width="14.6640625" style="2" bestFit="1" customWidth="1"/>
    <col min="4" max="4" width="15.88671875" style="2" bestFit="1" customWidth="1"/>
    <col min="5" max="5" width="15" style="2" bestFit="1" customWidth="1"/>
    <col min="6" max="16384" width="8.88671875" style="2"/>
  </cols>
  <sheetData>
    <row r="2" spans="1:5" s="6" customFormat="1" ht="62.4" x14ac:dyDescent="0.3">
      <c r="A2" s="5"/>
      <c r="B2" s="48" t="s">
        <v>51</v>
      </c>
      <c r="C2" s="48" t="s">
        <v>53</v>
      </c>
      <c r="D2" s="48" t="s">
        <v>54</v>
      </c>
      <c r="E2" s="48" t="s">
        <v>52</v>
      </c>
    </row>
    <row r="3" spans="1:5" s="1" customFormat="1" ht="15.6" x14ac:dyDescent="0.3">
      <c r="B3" s="1" t="s">
        <v>0</v>
      </c>
      <c r="C3" s="51">
        <v>2016</v>
      </c>
      <c r="D3" s="76">
        <v>2016</v>
      </c>
      <c r="E3" s="48">
        <v>2016</v>
      </c>
    </row>
    <row r="4" spans="1:5" ht="15" x14ac:dyDescent="0.25">
      <c r="B4" s="2" t="s">
        <v>0</v>
      </c>
      <c r="C4" s="53"/>
      <c r="E4" s="56"/>
    </row>
    <row r="5" spans="1:5" ht="15" x14ac:dyDescent="0.25">
      <c r="A5" s="4">
        <v>1</v>
      </c>
      <c r="B5" s="3" t="s">
        <v>20</v>
      </c>
      <c r="C5" s="56">
        <v>37.128794093519275</v>
      </c>
      <c r="D5" s="56">
        <v>6.9869518135663204</v>
      </c>
      <c r="E5" s="56">
        <v>0.94232893668561091</v>
      </c>
    </row>
    <row r="6" spans="1:5" ht="15" x14ac:dyDescent="0.25">
      <c r="A6" s="4">
        <v>2</v>
      </c>
      <c r="B6" s="3" t="s">
        <v>21</v>
      </c>
      <c r="C6" s="56">
        <v>105.12978369384359</v>
      </c>
      <c r="D6" s="56">
        <v>-0.33370471950806607</v>
      </c>
      <c r="E6" s="56">
        <v>0.40661227423369223</v>
      </c>
    </row>
    <row r="7" spans="1:5" ht="15" x14ac:dyDescent="0.25">
      <c r="A7" s="4">
        <v>3</v>
      </c>
      <c r="B7" s="3" t="s">
        <v>22</v>
      </c>
      <c r="C7" s="56">
        <v>61.35471754807692</v>
      </c>
      <c r="D7" s="56">
        <v>2.8021851151112305</v>
      </c>
      <c r="E7" s="56">
        <v>4.591857106730731</v>
      </c>
    </row>
    <row r="8" spans="1:5" ht="15" x14ac:dyDescent="0.25">
      <c r="A8" s="4">
        <v>4</v>
      </c>
      <c r="B8" s="2" t="s">
        <v>1</v>
      </c>
      <c r="C8" s="56">
        <v>49.103530534351144</v>
      </c>
      <c r="D8" s="56">
        <v>1.8530030315903778</v>
      </c>
      <c r="E8" s="56">
        <v>1.4594119760957236</v>
      </c>
    </row>
    <row r="9" spans="1:5" ht="15" x14ac:dyDescent="0.25">
      <c r="A9" s="4">
        <v>5</v>
      </c>
      <c r="B9" s="2" t="s">
        <v>2</v>
      </c>
      <c r="C9" s="56">
        <v>67.407500787897888</v>
      </c>
      <c r="D9" s="56">
        <v>-4.0661198626135341E-2</v>
      </c>
      <c r="E9" s="56">
        <v>2.1588383267006508</v>
      </c>
    </row>
    <row r="10" spans="1:5" ht="15" x14ac:dyDescent="0.25">
      <c r="A10" s="4">
        <v>6</v>
      </c>
      <c r="B10" s="2" t="s">
        <v>3</v>
      </c>
      <c r="C10" s="56">
        <v>73.415904396577162</v>
      </c>
      <c r="D10" s="56">
        <v>1.8254597454894546</v>
      </c>
      <c r="E10" s="56">
        <v>4.5965155124911821</v>
      </c>
    </row>
    <row r="11" spans="1:5" ht="15" x14ac:dyDescent="0.25">
      <c r="A11" s="4">
        <v>7</v>
      </c>
      <c r="B11" s="3" t="s">
        <v>4</v>
      </c>
      <c r="C11" s="56">
        <v>77.667311411992259</v>
      </c>
      <c r="D11" s="56">
        <v>0.65260294639992744</v>
      </c>
      <c r="E11" s="56">
        <v>3.9283670291350008</v>
      </c>
    </row>
    <row r="12" spans="1:5" ht="15" x14ac:dyDescent="0.25">
      <c r="A12" s="4">
        <v>8</v>
      </c>
      <c r="B12" s="3" t="s">
        <v>5</v>
      </c>
      <c r="C12" s="56">
        <v>35.880445795339412</v>
      </c>
      <c r="D12" s="56">
        <v>1.3062718786825533</v>
      </c>
      <c r="E12" s="56">
        <v>10.639798756871148</v>
      </c>
    </row>
    <row r="13" spans="1:5" ht="15" x14ac:dyDescent="0.25">
      <c r="A13" s="4">
        <v>9</v>
      </c>
      <c r="B13" s="3" t="s">
        <v>6</v>
      </c>
      <c r="C13" s="56">
        <v>56.819869225901705</v>
      </c>
      <c r="D13" s="56">
        <v>1.9516545632217008</v>
      </c>
      <c r="E13" s="56">
        <v>3.3527211744506409</v>
      </c>
    </row>
    <row r="14" spans="1:5" ht="15" x14ac:dyDescent="0.25">
      <c r="A14" s="4">
        <v>10</v>
      </c>
      <c r="B14" s="3" t="s">
        <v>7</v>
      </c>
      <c r="C14" s="56">
        <v>105.95810564663023</v>
      </c>
      <c r="D14" s="56">
        <v>0.96345989740921922</v>
      </c>
      <c r="E14" s="56">
        <v>0.3686795416128732</v>
      </c>
    </row>
    <row r="15" spans="1:5" ht="15" x14ac:dyDescent="0.25">
      <c r="A15" s="4">
        <v>11</v>
      </c>
      <c r="B15" s="3" t="s">
        <v>8</v>
      </c>
      <c r="C15" s="56">
        <v>106.72156713579308</v>
      </c>
      <c r="D15" s="56">
        <v>2.907173195687502</v>
      </c>
      <c r="E15" s="56">
        <v>1.8726791157014895</v>
      </c>
    </row>
    <row r="16" spans="1:5" ht="15" x14ac:dyDescent="0.25">
      <c r="A16" s="4">
        <v>12</v>
      </c>
      <c r="B16" s="3" t="s">
        <v>9</v>
      </c>
      <c r="C16" s="56">
        <v>104.78110869201139</v>
      </c>
      <c r="D16" s="56">
        <v>1.0912853482178662</v>
      </c>
      <c r="E16" s="56">
        <v>4.1000625557344978</v>
      </c>
    </row>
    <row r="17" spans="1:5" ht="15" x14ac:dyDescent="0.25">
      <c r="A17" s="4">
        <v>13</v>
      </c>
      <c r="B17" s="3" t="s">
        <v>10</v>
      </c>
      <c r="C17" s="56">
        <v>60.597104343484773</v>
      </c>
      <c r="D17" s="56">
        <v>1.1449034719481557</v>
      </c>
      <c r="E17" s="56">
        <v>1.4480987049631986</v>
      </c>
    </row>
    <row r="18" spans="1:5" ht="15" x14ac:dyDescent="0.25">
      <c r="A18" s="4">
        <v>14</v>
      </c>
      <c r="B18" s="3" t="s">
        <v>11</v>
      </c>
      <c r="C18" s="56">
        <v>96.453968253968256</v>
      </c>
      <c r="D18" s="56">
        <v>1.0157205731725034</v>
      </c>
      <c r="E18" s="56">
        <v>5.9501151291709364</v>
      </c>
    </row>
    <row r="19" spans="1:5" ht="15" x14ac:dyDescent="0.25">
      <c r="A19" s="4">
        <v>15</v>
      </c>
      <c r="B19" s="3" t="s">
        <v>12</v>
      </c>
      <c r="C19" s="56">
        <v>122.54788732394366</v>
      </c>
      <c r="D19" s="56">
        <v>-2.3618603625941392</v>
      </c>
      <c r="E19" s="56">
        <v>1.4866969241212251</v>
      </c>
    </row>
    <row r="20" spans="1:5" ht="15" x14ac:dyDescent="0.25">
      <c r="A20" s="4">
        <v>16</v>
      </c>
      <c r="B20" s="3" t="s">
        <v>13</v>
      </c>
      <c r="C20" s="56">
        <v>42.181129807692308</v>
      </c>
      <c r="D20" s="56">
        <v>2.1610113053133788</v>
      </c>
      <c r="E20" s="56">
        <v>6.0186602425032936</v>
      </c>
    </row>
    <row r="21" spans="1:5" ht="15" x14ac:dyDescent="0.25">
      <c r="A21" s="4">
        <v>17</v>
      </c>
      <c r="B21" s="3" t="s">
        <v>14</v>
      </c>
      <c r="C21" s="56">
        <v>45.952156122127796</v>
      </c>
      <c r="D21" s="56">
        <v>1.685453768736104</v>
      </c>
      <c r="E21" s="56">
        <v>2.3784488839790772</v>
      </c>
    </row>
    <row r="22" spans="1:5" ht="15" x14ac:dyDescent="0.25">
      <c r="A22" s="4">
        <v>18</v>
      </c>
      <c r="B22" s="3" t="s">
        <v>15</v>
      </c>
      <c r="C22" s="56">
        <v>53.842059789182649</v>
      </c>
      <c r="D22" s="56">
        <v>1.5819938472346571</v>
      </c>
      <c r="E22" s="56">
        <v>12.778672487455578</v>
      </c>
    </row>
    <row r="23" spans="1:5" ht="15" x14ac:dyDescent="0.25">
      <c r="A23" s="4">
        <v>19</v>
      </c>
      <c r="B23" s="3" t="s">
        <v>16</v>
      </c>
      <c r="C23" s="56">
        <v>49.031466666666667</v>
      </c>
      <c r="D23" s="56">
        <v>1.7827216388693607</v>
      </c>
      <c r="E23" s="56">
        <v>1.525960629816459</v>
      </c>
    </row>
    <row r="24" spans="1:5" ht="15" x14ac:dyDescent="0.25">
      <c r="A24" s="4">
        <v>20</v>
      </c>
      <c r="B24" s="3" t="s">
        <v>17</v>
      </c>
      <c r="C24" s="56">
        <v>28.290606116095955</v>
      </c>
      <c r="D24" s="56">
        <v>2.3549360074763555</v>
      </c>
      <c r="E24" s="56">
        <v>8.932160302397083</v>
      </c>
    </row>
    <row r="25" spans="1:5" ht="15" x14ac:dyDescent="0.25">
      <c r="A25" s="4">
        <v>21</v>
      </c>
      <c r="B25" s="3" t="s">
        <v>18</v>
      </c>
      <c r="C25" s="56">
        <v>42.172683413741474</v>
      </c>
      <c r="D25" s="56">
        <v>2.7717391414752388</v>
      </c>
      <c r="E25" s="56">
        <v>4.7049898180559806</v>
      </c>
    </row>
    <row r="26" spans="1:5" ht="15" x14ac:dyDescent="0.25">
      <c r="A26" s="4">
        <v>22</v>
      </c>
      <c r="B26" s="3" t="s">
        <v>19</v>
      </c>
      <c r="C26" s="56">
        <v>65.146088689586449</v>
      </c>
      <c r="D26" s="56">
        <v>2.5540233389111906</v>
      </c>
      <c r="E26" s="56">
        <v>16.358324571093927</v>
      </c>
    </row>
    <row r="28" spans="1:5" ht="147" customHeight="1" x14ac:dyDescent="0.3">
      <c r="B28" s="13"/>
      <c r="C28" s="48" t="s">
        <v>53</v>
      </c>
      <c r="D28" s="48" t="s">
        <v>54</v>
      </c>
      <c r="E28" s="48" t="s">
        <v>52</v>
      </c>
    </row>
    <row r="29" spans="1:5" ht="15.6" x14ac:dyDescent="0.3">
      <c r="B29" s="48" t="s">
        <v>53</v>
      </c>
      <c r="C29" s="77">
        <f>PEARSON(C$5:C$26,C$5:C$26)</f>
        <v>1</v>
      </c>
      <c r="D29" s="78">
        <f>PEARSON(D$5:D$26,C$5:C$26)</f>
        <v>-0.56623073826608716</v>
      </c>
      <c r="E29" s="78">
        <f>PEARSON(E$5:E$26,C$5:C$26)</f>
        <v>-0.33271676036657089</v>
      </c>
    </row>
    <row r="30" spans="1:5" ht="15.6" x14ac:dyDescent="0.3">
      <c r="B30" s="48" t="s">
        <v>54</v>
      </c>
      <c r="C30" s="78">
        <f>PEARSON(C$5:C$26,D$5:D$26)</f>
        <v>-0.56623073826608716</v>
      </c>
      <c r="D30" s="77">
        <f>PEARSON(D$5:D$26,D$5:D$26)</f>
        <v>1</v>
      </c>
      <c r="E30" s="78">
        <f>PEARSON(E$5:E$26,D$5:D$26)</f>
        <v>0.11370658564469968</v>
      </c>
    </row>
    <row r="31" spans="1:5" ht="15.6" x14ac:dyDescent="0.3">
      <c r="B31" s="48" t="s">
        <v>52</v>
      </c>
      <c r="C31" s="78">
        <f>PEARSON(C$5:C$26,E$5:E$26)</f>
        <v>-0.33271676036657089</v>
      </c>
      <c r="D31" s="78">
        <f>PEARSON(D$5:D$26,E$5:E$26)</f>
        <v>0.11370658564469968</v>
      </c>
      <c r="E31" s="77">
        <f>PEARSON(E$5:E$26,E$5:E$26)</f>
        <v>1</v>
      </c>
    </row>
    <row r="33" spans="3:3" x14ac:dyDescent="0.25">
      <c r="C33" s="46"/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opLeftCell="B1" zoomScale="90" zoomScaleNormal="90" zoomScalePageLayoutView="90" workbookViewId="0">
      <selection activeCell="I19" sqref="I19"/>
    </sheetView>
  </sheetViews>
  <sheetFormatPr defaultColWidth="8.88671875" defaultRowHeight="13.2" x14ac:dyDescent="0.25"/>
  <cols>
    <col min="1" max="1" width="8.88671875" style="2"/>
    <col min="2" max="2" width="37.77734375" style="2" bestFit="1" customWidth="1"/>
    <col min="3" max="3" width="15" style="2" bestFit="1" customWidth="1"/>
    <col min="4" max="4" width="19" style="2" customWidth="1"/>
    <col min="5" max="5" width="13.6640625" style="2" bestFit="1" customWidth="1"/>
    <col min="6" max="16384" width="8.88671875" style="2"/>
  </cols>
  <sheetData>
    <row r="1" spans="1:5" ht="26.4" x14ac:dyDescent="0.25">
      <c r="D1" s="75" t="s">
        <v>41</v>
      </c>
      <c r="E1" s="75" t="s">
        <v>40</v>
      </c>
    </row>
    <row r="2" spans="1:5" s="6" customFormat="1" ht="62.4" x14ac:dyDescent="0.3">
      <c r="A2" s="5"/>
      <c r="B2" s="48" t="s">
        <v>51</v>
      </c>
      <c r="C2" s="48" t="s">
        <v>53</v>
      </c>
      <c r="D2" s="48" t="s">
        <v>54</v>
      </c>
      <c r="E2" s="48" t="s">
        <v>52</v>
      </c>
    </row>
    <row r="3" spans="1:5" s="1" customFormat="1" ht="15.6" x14ac:dyDescent="0.3">
      <c r="B3" s="1" t="s">
        <v>0</v>
      </c>
      <c r="C3" s="51">
        <v>2016</v>
      </c>
      <c r="D3" s="76">
        <v>2016</v>
      </c>
      <c r="E3" s="48">
        <v>2016</v>
      </c>
    </row>
    <row r="4" spans="1:5" ht="15" x14ac:dyDescent="0.25">
      <c r="B4" s="2" t="s">
        <v>0</v>
      </c>
      <c r="C4" s="53"/>
      <c r="E4" s="56"/>
    </row>
    <row r="5" spans="1:5" ht="15" x14ac:dyDescent="0.25">
      <c r="A5" s="4">
        <v>1</v>
      </c>
      <c r="B5" s="3" t="s">
        <v>20</v>
      </c>
      <c r="C5" s="56">
        <v>37.128794093519275</v>
      </c>
      <c r="D5" s="56">
        <v>6.9869518135663204</v>
      </c>
      <c r="E5" s="56">
        <v>0.94232893668561091</v>
      </c>
    </row>
    <row r="6" spans="1:5" ht="15" x14ac:dyDescent="0.25">
      <c r="A6" s="4">
        <v>2</v>
      </c>
      <c r="B6" s="3" t="s">
        <v>21</v>
      </c>
      <c r="C6" s="56">
        <v>105.12978369384359</v>
      </c>
      <c r="D6" s="56">
        <v>-0.33370471950806607</v>
      </c>
      <c r="E6" s="56">
        <v>0.40661227423369223</v>
      </c>
    </row>
    <row r="7" spans="1:5" ht="15" x14ac:dyDescent="0.25">
      <c r="A7" s="4">
        <v>3</v>
      </c>
      <c r="B7" s="3" t="s">
        <v>22</v>
      </c>
      <c r="C7" s="56">
        <v>61.35471754807692</v>
      </c>
      <c r="D7" s="56">
        <v>2.8021851151112305</v>
      </c>
      <c r="E7" s="56">
        <v>4.591857106730731</v>
      </c>
    </row>
    <row r="8" spans="1:5" ht="15" x14ac:dyDescent="0.25">
      <c r="A8" s="4">
        <v>4</v>
      </c>
      <c r="B8" s="2" t="s">
        <v>1</v>
      </c>
      <c r="C8" s="56">
        <v>49.103530534351144</v>
      </c>
      <c r="D8" s="56">
        <v>1.8530030315903778</v>
      </c>
      <c r="E8" s="56">
        <v>1.4594119760957236</v>
      </c>
    </row>
    <row r="9" spans="1:5" ht="15" x14ac:dyDescent="0.25">
      <c r="A9" s="4">
        <v>5</v>
      </c>
      <c r="B9" s="2" t="s">
        <v>2</v>
      </c>
      <c r="C9" s="56">
        <v>67.407500787897888</v>
      </c>
      <c r="D9" s="56">
        <v>-4.0661198626135341E-2</v>
      </c>
      <c r="E9" s="56">
        <v>2.1588383267006508</v>
      </c>
    </row>
    <row r="10" spans="1:5" ht="15" x14ac:dyDescent="0.25">
      <c r="A10" s="4">
        <v>6</v>
      </c>
      <c r="B10" s="2" t="s">
        <v>3</v>
      </c>
      <c r="C10" s="56">
        <v>73.415904396577162</v>
      </c>
      <c r="D10" s="56">
        <v>1.8254597454894546</v>
      </c>
      <c r="E10" s="56">
        <v>4.5965155124911821</v>
      </c>
    </row>
    <row r="11" spans="1:5" ht="15" x14ac:dyDescent="0.25">
      <c r="A11" s="4">
        <v>7</v>
      </c>
      <c r="B11" s="3" t="s">
        <v>4</v>
      </c>
      <c r="C11" s="56">
        <v>77.667311411992259</v>
      </c>
      <c r="D11" s="56">
        <v>0.65260294639992744</v>
      </c>
      <c r="E11" s="56">
        <v>3.9283670291350008</v>
      </c>
    </row>
    <row r="12" spans="1:5" ht="15" x14ac:dyDescent="0.25">
      <c r="A12" s="4">
        <v>8</v>
      </c>
      <c r="B12" s="3" t="s">
        <v>5</v>
      </c>
      <c r="C12" s="56">
        <v>35.880445795339412</v>
      </c>
      <c r="D12" s="56">
        <v>1.3062718786825533</v>
      </c>
      <c r="E12" s="56">
        <v>10.639798756871148</v>
      </c>
    </row>
    <row r="13" spans="1:5" ht="15" x14ac:dyDescent="0.25">
      <c r="A13" s="4">
        <v>9</v>
      </c>
      <c r="B13" s="3" t="s">
        <v>6</v>
      </c>
      <c r="C13" s="56">
        <v>56.819869225901705</v>
      </c>
      <c r="D13" s="56">
        <v>1.9516545632217008</v>
      </c>
      <c r="E13" s="56">
        <v>3.3527211744506409</v>
      </c>
    </row>
    <row r="14" spans="1:5" ht="15" x14ac:dyDescent="0.25">
      <c r="A14" s="4">
        <v>10</v>
      </c>
      <c r="B14" s="3" t="s">
        <v>7</v>
      </c>
      <c r="C14" s="56">
        <v>105.95810564663023</v>
      </c>
      <c r="D14" s="56">
        <v>0.96345989740921922</v>
      </c>
      <c r="E14" s="56">
        <v>0.3686795416128732</v>
      </c>
    </row>
    <row r="15" spans="1:5" ht="15" x14ac:dyDescent="0.25">
      <c r="A15" s="4">
        <v>11</v>
      </c>
      <c r="B15" s="3" t="s">
        <v>8</v>
      </c>
      <c r="C15" s="56">
        <v>106.72156713579308</v>
      </c>
      <c r="D15" s="56">
        <v>2.907173195687502</v>
      </c>
      <c r="E15" s="56">
        <v>1.8726791157014895</v>
      </c>
    </row>
    <row r="16" spans="1:5" ht="15" x14ac:dyDescent="0.25">
      <c r="A16" s="4">
        <v>12</v>
      </c>
      <c r="B16" s="3" t="s">
        <v>9</v>
      </c>
      <c r="C16" s="56">
        <v>104.78110869201139</v>
      </c>
      <c r="D16" s="56">
        <v>1.0912853482178662</v>
      </c>
      <c r="E16" s="56">
        <v>4.1000625557344978</v>
      </c>
    </row>
    <row r="17" spans="1:5" ht="15" x14ac:dyDescent="0.25">
      <c r="A17" s="4">
        <v>13</v>
      </c>
      <c r="B17" s="3" t="s">
        <v>10</v>
      </c>
      <c r="C17" s="56">
        <v>60.597104343484773</v>
      </c>
      <c r="D17" s="56">
        <v>1.1449034719481557</v>
      </c>
      <c r="E17" s="56">
        <v>1.4480987049631986</v>
      </c>
    </row>
    <row r="18" spans="1:5" ht="15" x14ac:dyDescent="0.25">
      <c r="A18" s="4">
        <v>14</v>
      </c>
      <c r="B18" s="3" t="s">
        <v>11</v>
      </c>
      <c r="C18" s="56">
        <v>96.453968253968256</v>
      </c>
      <c r="D18" s="56">
        <v>1.0157205731725034</v>
      </c>
      <c r="E18" s="56">
        <v>5.9501151291709364</v>
      </c>
    </row>
    <row r="19" spans="1:5" ht="15" x14ac:dyDescent="0.25">
      <c r="A19" s="4">
        <v>15</v>
      </c>
      <c r="B19" s="3" t="s">
        <v>12</v>
      </c>
      <c r="C19" s="56">
        <v>122.54788732394366</v>
      </c>
      <c r="D19" s="56">
        <v>-2.3618603625941392</v>
      </c>
      <c r="E19" s="56">
        <v>1.4866969241212251</v>
      </c>
    </row>
    <row r="20" spans="1:5" ht="15" x14ac:dyDescent="0.25">
      <c r="A20" s="4">
        <v>16</v>
      </c>
      <c r="B20" s="3" t="s">
        <v>13</v>
      </c>
      <c r="C20" s="56">
        <v>42.181129807692308</v>
      </c>
      <c r="D20" s="56">
        <v>2.1610113053133788</v>
      </c>
      <c r="E20" s="56">
        <v>6.0186602425032936</v>
      </c>
    </row>
    <row r="21" spans="1:5" ht="15" x14ac:dyDescent="0.25">
      <c r="A21" s="4">
        <v>17</v>
      </c>
      <c r="B21" s="3" t="s">
        <v>14</v>
      </c>
      <c r="C21" s="56">
        <v>45.952156122127796</v>
      </c>
      <c r="D21" s="56">
        <v>1.685453768736104</v>
      </c>
      <c r="E21" s="56">
        <v>2.3784488839790772</v>
      </c>
    </row>
    <row r="22" spans="1:5" ht="15" x14ac:dyDescent="0.25">
      <c r="A22" s="4">
        <v>18</v>
      </c>
      <c r="B22" s="3" t="s">
        <v>15</v>
      </c>
      <c r="C22" s="56">
        <v>53.842059789182649</v>
      </c>
      <c r="D22" s="56">
        <v>1.5819938472346571</v>
      </c>
      <c r="E22" s="56">
        <v>12.778672487455578</v>
      </c>
    </row>
    <row r="23" spans="1:5" ht="15" x14ac:dyDescent="0.25">
      <c r="A23" s="4">
        <v>19</v>
      </c>
      <c r="B23" s="3" t="s">
        <v>16</v>
      </c>
      <c r="C23" s="56">
        <v>49.031466666666667</v>
      </c>
      <c r="D23" s="56">
        <v>1.7827216388693607</v>
      </c>
      <c r="E23" s="56">
        <v>1.525960629816459</v>
      </c>
    </row>
    <row r="24" spans="1:5" ht="15" x14ac:dyDescent="0.25">
      <c r="A24" s="4">
        <v>20</v>
      </c>
      <c r="B24" s="3" t="s">
        <v>17</v>
      </c>
      <c r="C24" s="56">
        <v>28.290606116095955</v>
      </c>
      <c r="D24" s="56">
        <v>2.3549360074763555</v>
      </c>
      <c r="E24" s="56">
        <v>8.932160302397083</v>
      </c>
    </row>
    <row r="25" spans="1:5" ht="15" x14ac:dyDescent="0.25">
      <c r="A25" s="4">
        <v>21</v>
      </c>
      <c r="B25" s="3" t="s">
        <v>18</v>
      </c>
      <c r="C25" s="56">
        <v>42.172683413741474</v>
      </c>
      <c r="D25" s="56">
        <v>2.7717391414752388</v>
      </c>
      <c r="E25" s="56">
        <v>4.7049898180559806</v>
      </c>
    </row>
    <row r="26" spans="1:5" ht="15" x14ac:dyDescent="0.25">
      <c r="A26" s="4">
        <v>22</v>
      </c>
      <c r="B26" s="3" t="s">
        <v>19</v>
      </c>
      <c r="C26" s="56">
        <v>65.146088689586449</v>
      </c>
      <c r="D26" s="56">
        <v>2.5540233389111906</v>
      </c>
      <c r="E26" s="56">
        <v>16.358324571093927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7"/>
  <sheetViews>
    <sheetView zoomScale="84" workbookViewId="0">
      <selection activeCell="F10" sqref="F10"/>
    </sheetView>
  </sheetViews>
  <sheetFormatPr defaultColWidth="8.88671875" defaultRowHeight="13.2" x14ac:dyDescent="0.25"/>
  <cols>
    <col min="1" max="1" width="8.88671875" style="2"/>
    <col min="2" max="2" width="64.44140625" style="2" customWidth="1"/>
    <col min="3" max="3" width="14.5546875" style="2" customWidth="1"/>
    <col min="4" max="4" width="14.88671875" style="2" customWidth="1"/>
    <col min="5" max="16384" width="8.88671875" style="2"/>
  </cols>
  <sheetData>
    <row r="2" spans="1:4" s="6" customFormat="1" ht="66" x14ac:dyDescent="0.25">
      <c r="A2" s="5"/>
      <c r="B2" s="6" t="s">
        <v>23</v>
      </c>
      <c r="C2" s="6" t="s">
        <v>49</v>
      </c>
      <c r="D2" s="7" t="s">
        <v>50</v>
      </c>
    </row>
    <row r="3" spans="1:4" s="1" customFormat="1" x14ac:dyDescent="0.25">
      <c r="B3" s="8" t="s">
        <v>28</v>
      </c>
      <c r="C3" s="25">
        <v>2016</v>
      </c>
      <c r="D3" s="26">
        <v>2016</v>
      </c>
    </row>
    <row r="4" spans="1:4" x14ac:dyDescent="0.25">
      <c r="B4" s="2" t="s">
        <v>0</v>
      </c>
      <c r="C4" s="2" t="s">
        <v>0</v>
      </c>
      <c r="D4" s="14"/>
    </row>
    <row r="5" spans="1:4" x14ac:dyDescent="0.25">
      <c r="A5" s="4">
        <v>1</v>
      </c>
      <c r="B5" s="3" t="s">
        <v>20</v>
      </c>
      <c r="C5" s="2">
        <v>1416</v>
      </c>
      <c r="D5" s="27">
        <f>(C5/C$27)*100</f>
        <v>0.94232893668561091</v>
      </c>
    </row>
    <row r="6" spans="1:4" x14ac:dyDescent="0.25">
      <c r="A6" s="4">
        <v>2</v>
      </c>
      <c r="B6" s="3" t="s">
        <v>21</v>
      </c>
      <c r="C6" s="2">
        <v>611</v>
      </c>
      <c r="D6" s="27">
        <f t="shared" ref="D6:D27" si="0">(C6/C$27)*100</f>
        <v>0.40661227423369223</v>
      </c>
    </row>
    <row r="7" spans="1:4" x14ac:dyDescent="0.25">
      <c r="A7" s="4">
        <v>3</v>
      </c>
      <c r="B7" s="3" t="s">
        <v>22</v>
      </c>
      <c r="C7" s="2">
        <v>6900</v>
      </c>
      <c r="D7" s="27">
        <f t="shared" si="0"/>
        <v>4.591857106730731</v>
      </c>
    </row>
    <row r="8" spans="1:4" x14ac:dyDescent="0.25">
      <c r="A8" s="4">
        <v>4</v>
      </c>
      <c r="B8" s="2" t="s">
        <v>1</v>
      </c>
      <c r="C8" s="2">
        <v>2193</v>
      </c>
      <c r="D8" s="27">
        <f t="shared" si="0"/>
        <v>1.4594119760957236</v>
      </c>
    </row>
    <row r="9" spans="1:4" x14ac:dyDescent="0.25">
      <c r="A9" s="4">
        <v>5</v>
      </c>
      <c r="B9" s="2" t="s">
        <v>2</v>
      </c>
      <c r="C9" s="2">
        <v>3244</v>
      </c>
      <c r="D9" s="27">
        <f t="shared" si="0"/>
        <v>2.1588383267006508</v>
      </c>
    </row>
    <row r="10" spans="1:4" x14ac:dyDescent="0.25">
      <c r="A10" s="4">
        <v>6</v>
      </c>
      <c r="B10" s="2" t="s">
        <v>3</v>
      </c>
      <c r="C10" s="2">
        <v>6907</v>
      </c>
      <c r="D10" s="27">
        <f t="shared" si="0"/>
        <v>4.5965155124911821</v>
      </c>
    </row>
    <row r="11" spans="1:4" x14ac:dyDescent="0.25">
      <c r="A11" s="4">
        <v>7</v>
      </c>
      <c r="B11" s="3" t="s">
        <v>4</v>
      </c>
      <c r="C11" s="2">
        <v>5903</v>
      </c>
      <c r="D11" s="27">
        <f t="shared" si="0"/>
        <v>3.9283670291350008</v>
      </c>
    </row>
    <row r="12" spans="1:4" x14ac:dyDescent="0.25">
      <c r="A12" s="4">
        <v>8</v>
      </c>
      <c r="B12" s="3" t="s">
        <v>5</v>
      </c>
      <c r="C12" s="2">
        <v>15988</v>
      </c>
      <c r="D12" s="27">
        <f t="shared" si="0"/>
        <v>10.639798756871148</v>
      </c>
    </row>
    <row r="13" spans="1:4" x14ac:dyDescent="0.25">
      <c r="A13" s="4">
        <v>9</v>
      </c>
      <c r="B13" s="3" t="s">
        <v>6</v>
      </c>
      <c r="C13" s="2">
        <v>5038</v>
      </c>
      <c r="D13" s="27">
        <f t="shared" si="0"/>
        <v>3.3527211744506409</v>
      </c>
    </row>
    <row r="14" spans="1:4" x14ac:dyDescent="0.25">
      <c r="A14" s="4">
        <v>10</v>
      </c>
      <c r="B14" s="3" t="s">
        <v>7</v>
      </c>
      <c r="C14" s="2">
        <v>554</v>
      </c>
      <c r="D14" s="27">
        <f t="shared" si="0"/>
        <v>0.3686795416128732</v>
      </c>
    </row>
    <row r="15" spans="1:4" x14ac:dyDescent="0.25">
      <c r="A15" s="4">
        <v>11</v>
      </c>
      <c r="B15" s="3" t="s">
        <v>8</v>
      </c>
      <c r="C15" s="2">
        <v>2814</v>
      </c>
      <c r="D15" s="27">
        <f t="shared" si="0"/>
        <v>1.8726791157014895</v>
      </c>
    </row>
    <row r="16" spans="1:4" x14ac:dyDescent="0.25">
      <c r="A16" s="4">
        <v>12</v>
      </c>
      <c r="B16" s="3" t="s">
        <v>9</v>
      </c>
      <c r="C16" s="2">
        <v>6161</v>
      </c>
      <c r="D16" s="27">
        <f t="shared" si="0"/>
        <v>4.1000625557344978</v>
      </c>
    </row>
    <row r="17" spans="1:4" x14ac:dyDescent="0.25">
      <c r="A17" s="4">
        <v>13</v>
      </c>
      <c r="B17" s="3" t="s">
        <v>10</v>
      </c>
      <c r="C17" s="2">
        <v>2176</v>
      </c>
      <c r="D17" s="27">
        <f t="shared" si="0"/>
        <v>1.4480987049631986</v>
      </c>
    </row>
    <row r="18" spans="1:4" x14ac:dyDescent="0.25">
      <c r="A18" s="4">
        <v>14</v>
      </c>
      <c r="B18" s="3" t="s">
        <v>11</v>
      </c>
      <c r="C18" s="2">
        <v>8941</v>
      </c>
      <c r="D18" s="27">
        <f t="shared" si="0"/>
        <v>5.9501151291709364</v>
      </c>
    </row>
    <row r="19" spans="1:4" x14ac:dyDescent="0.25">
      <c r="A19" s="4">
        <v>15</v>
      </c>
      <c r="B19" s="3" t="s">
        <v>12</v>
      </c>
      <c r="C19" s="2">
        <v>2234</v>
      </c>
      <c r="D19" s="27">
        <f t="shared" si="0"/>
        <v>1.4866969241212251</v>
      </c>
    </row>
    <row r="20" spans="1:4" x14ac:dyDescent="0.25">
      <c r="A20" s="4">
        <v>16</v>
      </c>
      <c r="B20" s="3" t="s">
        <v>13</v>
      </c>
      <c r="C20" s="2">
        <v>9044</v>
      </c>
      <c r="D20" s="27">
        <f t="shared" si="0"/>
        <v>6.0186602425032936</v>
      </c>
    </row>
    <row r="21" spans="1:4" x14ac:dyDescent="0.25">
      <c r="A21" s="4">
        <v>17</v>
      </c>
      <c r="B21" s="3" t="s">
        <v>14</v>
      </c>
      <c r="C21" s="2">
        <v>3574</v>
      </c>
      <c r="D21" s="27">
        <f t="shared" si="0"/>
        <v>2.3784488839790772</v>
      </c>
    </row>
    <row r="22" spans="1:4" x14ac:dyDescent="0.25">
      <c r="A22" s="4">
        <v>18</v>
      </c>
      <c r="B22" s="3" t="s">
        <v>15</v>
      </c>
      <c r="C22" s="2">
        <v>19202</v>
      </c>
      <c r="D22" s="27">
        <f t="shared" si="0"/>
        <v>12.778672487455578</v>
      </c>
    </row>
    <row r="23" spans="1:4" x14ac:dyDescent="0.25">
      <c r="A23" s="4">
        <v>19</v>
      </c>
      <c r="B23" s="3" t="s">
        <v>16</v>
      </c>
      <c r="C23" s="2">
        <v>2293</v>
      </c>
      <c r="D23" s="27">
        <f t="shared" si="0"/>
        <v>1.525960629816459</v>
      </c>
    </row>
    <row r="24" spans="1:4" x14ac:dyDescent="0.25">
      <c r="A24" s="4">
        <v>20</v>
      </c>
      <c r="B24" s="3" t="s">
        <v>17</v>
      </c>
      <c r="C24" s="2">
        <v>13422</v>
      </c>
      <c r="D24" s="27">
        <f t="shared" si="0"/>
        <v>8.932160302397083</v>
      </c>
    </row>
    <row r="25" spans="1:4" x14ac:dyDescent="0.25">
      <c r="A25" s="4">
        <v>21</v>
      </c>
      <c r="B25" s="3" t="s">
        <v>18</v>
      </c>
      <c r="C25" s="2">
        <v>7070</v>
      </c>
      <c r="D25" s="27">
        <f t="shared" si="0"/>
        <v>4.7049898180559806</v>
      </c>
    </row>
    <row r="26" spans="1:4" x14ac:dyDescent="0.25">
      <c r="A26" s="4">
        <v>22</v>
      </c>
      <c r="B26" s="3" t="s">
        <v>19</v>
      </c>
      <c r="C26" s="2">
        <v>24581</v>
      </c>
      <c r="D26" s="27">
        <f t="shared" si="0"/>
        <v>16.358324571093927</v>
      </c>
    </row>
    <row r="27" spans="1:4" s="1" customFormat="1" x14ac:dyDescent="0.25">
      <c r="A27" s="28"/>
      <c r="B27" s="29" t="s">
        <v>24</v>
      </c>
      <c r="C27" s="28">
        <f t="shared" ref="C27" si="1">SUM(C5:C26)</f>
        <v>150266</v>
      </c>
      <c r="D27" s="30">
        <f t="shared" si="0"/>
        <v>100</v>
      </c>
    </row>
  </sheetData>
  <pageMargins left="0.75" right="0.75" top="1" bottom="1" header="0.5" footer="0.5"/>
  <pageSetup orientation="portrait" horizontalDpi="300" verticalDpi="30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topLeftCell="A2" zoomScale="86" workbookViewId="0">
      <selection activeCell="D2" sqref="D2:D26"/>
    </sheetView>
  </sheetViews>
  <sheetFormatPr defaultColWidth="8.88671875" defaultRowHeight="13.2" x14ac:dyDescent="0.25"/>
  <cols>
    <col min="1" max="1" width="8.88671875" style="2"/>
    <col min="2" max="2" width="46.44140625" style="2" customWidth="1"/>
    <col min="3" max="4" width="13.6640625" style="2" bestFit="1" customWidth="1"/>
    <col min="5" max="5" width="17" style="2" customWidth="1"/>
    <col min="6" max="16384" width="8.88671875" style="2"/>
  </cols>
  <sheetData>
    <row r="2" spans="1:5" s="6" customFormat="1" ht="62.4" x14ac:dyDescent="0.3">
      <c r="A2" s="5"/>
      <c r="B2" s="47" t="s">
        <v>23</v>
      </c>
      <c r="C2" s="48" t="s">
        <v>47</v>
      </c>
      <c r="D2" s="48" t="s">
        <v>47</v>
      </c>
      <c r="E2" s="49" t="s">
        <v>48</v>
      </c>
    </row>
    <row r="3" spans="1:5" s="1" customFormat="1" ht="15.6" x14ac:dyDescent="0.3">
      <c r="B3" s="50" t="s">
        <v>28</v>
      </c>
      <c r="C3" s="51">
        <v>2015</v>
      </c>
      <c r="D3" s="51">
        <v>2016</v>
      </c>
      <c r="E3" s="52">
        <v>2016</v>
      </c>
    </row>
    <row r="4" spans="1:5" ht="15" x14ac:dyDescent="0.25">
      <c r="B4" s="53" t="s">
        <v>0</v>
      </c>
      <c r="C4" s="53"/>
      <c r="D4" s="53"/>
      <c r="E4" s="54"/>
    </row>
    <row r="5" spans="1:5" ht="15" x14ac:dyDescent="0.25">
      <c r="A5" s="4">
        <v>1</v>
      </c>
      <c r="B5" s="55" t="s">
        <v>20</v>
      </c>
      <c r="C5" s="56">
        <v>34.704039571310801</v>
      </c>
      <c r="D5" s="56">
        <v>37.128794093519275</v>
      </c>
      <c r="E5" s="57">
        <f>((D5-C5)/C5)*100</f>
        <v>6.9869518135663204</v>
      </c>
    </row>
    <row r="6" spans="1:5" ht="15" x14ac:dyDescent="0.25">
      <c r="A6" s="4">
        <v>2</v>
      </c>
      <c r="B6" s="55" t="s">
        <v>21</v>
      </c>
      <c r="C6" s="56">
        <v>105.48178137651821</v>
      </c>
      <c r="D6" s="56">
        <v>105.12978369384359</v>
      </c>
      <c r="E6" s="57">
        <f t="shared" ref="E6:E26" si="0">((D6-C6)/C6)*100</f>
        <v>-0.33370471950806607</v>
      </c>
    </row>
    <row r="7" spans="1:5" ht="15" x14ac:dyDescent="0.25">
      <c r="A7" s="4">
        <v>3</v>
      </c>
      <c r="B7" s="55" t="s">
        <v>22</v>
      </c>
      <c r="C7" s="56">
        <v>59.6823087752229</v>
      </c>
      <c r="D7" s="56">
        <v>61.35471754807692</v>
      </c>
      <c r="E7" s="57">
        <f t="shared" si="0"/>
        <v>2.8021851151112305</v>
      </c>
    </row>
    <row r="8" spans="1:5" ht="15" x14ac:dyDescent="0.25">
      <c r="A8" s="4">
        <v>4</v>
      </c>
      <c r="B8" s="53" t="s">
        <v>1</v>
      </c>
      <c r="C8" s="56">
        <v>48.210194174757284</v>
      </c>
      <c r="D8" s="56">
        <v>49.103530534351144</v>
      </c>
      <c r="E8" s="57">
        <f t="shared" si="0"/>
        <v>1.8530030315903778</v>
      </c>
    </row>
    <row r="9" spans="1:5" ht="15" x14ac:dyDescent="0.25">
      <c r="A9" s="4">
        <v>5</v>
      </c>
      <c r="B9" s="53" t="s">
        <v>2</v>
      </c>
      <c r="C9" s="56">
        <v>67.43492063492063</v>
      </c>
      <c r="D9" s="56">
        <v>67.407500787897888</v>
      </c>
      <c r="E9" s="57">
        <f t="shared" si="0"/>
        <v>-4.0661198626135341E-2</v>
      </c>
    </row>
    <row r="10" spans="1:5" ht="15" x14ac:dyDescent="0.25">
      <c r="A10" s="4">
        <v>6</v>
      </c>
      <c r="B10" s="53" t="s">
        <v>3</v>
      </c>
      <c r="C10" s="56">
        <v>72.099752439201978</v>
      </c>
      <c r="D10" s="56">
        <v>73.415904396577162</v>
      </c>
      <c r="E10" s="57">
        <f t="shared" si="0"/>
        <v>1.8254597454894546</v>
      </c>
    </row>
    <row r="11" spans="1:5" ht="15" x14ac:dyDescent="0.25">
      <c r="A11" s="4">
        <v>7</v>
      </c>
      <c r="B11" s="55" t="s">
        <v>4</v>
      </c>
      <c r="C11" s="56">
        <v>77.163738580463814</v>
      </c>
      <c r="D11" s="56">
        <v>77.667311411992259</v>
      </c>
      <c r="E11" s="57">
        <f t="shared" si="0"/>
        <v>0.65260294639992744</v>
      </c>
    </row>
    <row r="12" spans="1:5" ht="15" x14ac:dyDescent="0.25">
      <c r="A12" s="4">
        <v>8</v>
      </c>
      <c r="B12" s="55" t="s">
        <v>5</v>
      </c>
      <c r="C12" s="56">
        <v>35.417793123714368</v>
      </c>
      <c r="D12" s="56">
        <v>35.880445795339412</v>
      </c>
      <c r="E12" s="57">
        <f t="shared" si="0"/>
        <v>1.3062718786825533</v>
      </c>
    </row>
    <row r="13" spans="1:5" ht="15" x14ac:dyDescent="0.25">
      <c r="A13" s="4">
        <v>9</v>
      </c>
      <c r="B13" s="55" t="s">
        <v>6</v>
      </c>
      <c r="C13" s="56">
        <v>55.732169790993318</v>
      </c>
      <c r="D13" s="56">
        <v>56.819869225901705</v>
      </c>
      <c r="E13" s="57">
        <f t="shared" si="0"/>
        <v>1.9516545632217008</v>
      </c>
    </row>
    <row r="14" spans="1:5" ht="15" x14ac:dyDescent="0.25">
      <c r="A14" s="4">
        <v>10</v>
      </c>
      <c r="B14" s="55" t="s">
        <v>7</v>
      </c>
      <c r="C14" s="56">
        <v>104.94698354661791</v>
      </c>
      <c r="D14" s="56">
        <v>105.95810564663023</v>
      </c>
      <c r="E14" s="57">
        <f t="shared" si="0"/>
        <v>0.96345989740921922</v>
      </c>
    </row>
    <row r="15" spans="1:5" ht="15" x14ac:dyDescent="0.25">
      <c r="A15" s="4">
        <v>11</v>
      </c>
      <c r="B15" s="55" t="s">
        <v>8</v>
      </c>
      <c r="C15" s="56">
        <v>103.70663562281723</v>
      </c>
      <c r="D15" s="56">
        <v>106.72156713579308</v>
      </c>
      <c r="E15" s="57">
        <f t="shared" si="0"/>
        <v>2.907173195687502</v>
      </c>
    </row>
    <row r="16" spans="1:5" ht="15" x14ac:dyDescent="0.25">
      <c r="A16" s="4">
        <v>12</v>
      </c>
      <c r="B16" s="55" t="s">
        <v>9</v>
      </c>
      <c r="C16" s="56">
        <v>103.64999152111243</v>
      </c>
      <c r="D16" s="56">
        <v>104.78110869201139</v>
      </c>
      <c r="E16" s="57">
        <f t="shared" si="0"/>
        <v>1.0912853482178662</v>
      </c>
    </row>
    <row r="17" spans="1:5" ht="15" x14ac:dyDescent="0.25">
      <c r="A17" s="4">
        <v>13</v>
      </c>
      <c r="B17" s="55" t="s">
        <v>10</v>
      </c>
      <c r="C17" s="56">
        <v>59.911179173047472</v>
      </c>
      <c r="D17" s="56">
        <v>60.597104343484773</v>
      </c>
      <c r="E17" s="57">
        <f t="shared" si="0"/>
        <v>1.1449034719481557</v>
      </c>
    </row>
    <row r="18" spans="1:5" ht="15" x14ac:dyDescent="0.25">
      <c r="A18" s="4">
        <v>14</v>
      </c>
      <c r="B18" s="55" t="s">
        <v>11</v>
      </c>
      <c r="C18" s="56">
        <v>95.484116439183481</v>
      </c>
      <c r="D18" s="56">
        <v>96.453968253968256</v>
      </c>
      <c r="E18" s="57">
        <f t="shared" si="0"/>
        <v>1.0157205731725034</v>
      </c>
    </row>
    <row r="19" spans="1:5" ht="15" x14ac:dyDescent="0.25">
      <c r="A19" s="4">
        <v>15</v>
      </c>
      <c r="B19" s="55" t="s">
        <v>12</v>
      </c>
      <c r="C19" s="56">
        <v>125.51231289232256</v>
      </c>
      <c r="D19" s="56">
        <v>122.54788732394366</v>
      </c>
      <c r="E19" s="57">
        <f t="shared" si="0"/>
        <v>-2.3618603625941392</v>
      </c>
    </row>
    <row r="20" spans="1:5" ht="15" x14ac:dyDescent="0.25">
      <c r="A20" s="4">
        <v>16</v>
      </c>
      <c r="B20" s="55" t="s">
        <v>13</v>
      </c>
      <c r="C20" s="56">
        <v>41.288872602907048</v>
      </c>
      <c r="D20" s="56">
        <v>42.181129807692308</v>
      </c>
      <c r="E20" s="57">
        <f t="shared" si="0"/>
        <v>2.1610113053133788</v>
      </c>
    </row>
    <row r="21" spans="1:5" ht="15" x14ac:dyDescent="0.25">
      <c r="A21" s="4">
        <v>17</v>
      </c>
      <c r="B21" s="55" t="s">
        <v>14</v>
      </c>
      <c r="C21" s="56">
        <v>45.190491283676707</v>
      </c>
      <c r="D21" s="56">
        <v>45.952156122127796</v>
      </c>
      <c r="E21" s="57">
        <f t="shared" si="0"/>
        <v>1.685453768736104</v>
      </c>
    </row>
    <row r="22" spans="1:5" ht="15" x14ac:dyDescent="0.25">
      <c r="A22" s="4">
        <v>18</v>
      </c>
      <c r="B22" s="55" t="s">
        <v>15</v>
      </c>
      <c r="C22" s="56">
        <v>53.003546937810356</v>
      </c>
      <c r="D22" s="56">
        <v>53.842059789182649</v>
      </c>
      <c r="E22" s="57">
        <f t="shared" si="0"/>
        <v>1.5819938472346571</v>
      </c>
    </row>
    <row r="23" spans="1:5" ht="15" x14ac:dyDescent="0.25">
      <c r="A23" s="4">
        <v>19</v>
      </c>
      <c r="B23" s="55" t="s">
        <v>16</v>
      </c>
      <c r="C23" s="56">
        <v>48.172681843420321</v>
      </c>
      <c r="D23" s="56">
        <v>49.031466666666667</v>
      </c>
      <c r="E23" s="57">
        <f t="shared" si="0"/>
        <v>1.7827216388693607</v>
      </c>
    </row>
    <row r="24" spans="1:5" ht="15" x14ac:dyDescent="0.25">
      <c r="A24" s="4">
        <v>20</v>
      </c>
      <c r="B24" s="55" t="s">
        <v>17</v>
      </c>
      <c r="C24" s="56">
        <v>27.639708664396519</v>
      </c>
      <c r="D24" s="56">
        <v>28.290606116095955</v>
      </c>
      <c r="E24" s="57">
        <f t="shared" si="0"/>
        <v>2.3549360074763555</v>
      </c>
    </row>
    <row r="25" spans="1:5" ht="15" x14ac:dyDescent="0.25">
      <c r="A25" s="4">
        <v>21</v>
      </c>
      <c r="B25" s="55" t="s">
        <v>18</v>
      </c>
      <c r="C25" s="56">
        <v>41.035292159147659</v>
      </c>
      <c r="D25" s="56">
        <v>42.172683413741474</v>
      </c>
      <c r="E25" s="57">
        <f t="shared" si="0"/>
        <v>2.7717391414752388</v>
      </c>
    </row>
    <row r="26" spans="1:5" ht="15" x14ac:dyDescent="0.25">
      <c r="A26" s="4">
        <v>22</v>
      </c>
      <c r="B26" s="55" t="s">
        <v>19</v>
      </c>
      <c r="C26" s="56">
        <v>63.523679099646429</v>
      </c>
      <c r="D26" s="56">
        <v>65.146088689586449</v>
      </c>
      <c r="E26" s="57">
        <f t="shared" si="0"/>
        <v>2.5540233389111906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6"/>
  <sheetViews>
    <sheetView zoomScale="81" zoomScaleNormal="109" zoomScalePageLayoutView="90" workbookViewId="0">
      <selection activeCell="K17" sqref="K17"/>
    </sheetView>
  </sheetViews>
  <sheetFormatPr defaultColWidth="8.88671875" defaultRowHeight="13.2" x14ac:dyDescent="0.25"/>
  <cols>
    <col min="1" max="1" width="8.88671875" style="2"/>
    <col min="2" max="2" width="21.77734375" style="2" customWidth="1"/>
    <col min="3" max="3" width="45.21875" style="2" customWidth="1"/>
    <col min="4" max="4" width="14.21875" style="2" bestFit="1" customWidth="1"/>
    <col min="5" max="16384" width="8.88671875" style="2"/>
  </cols>
  <sheetData>
    <row r="2" spans="2:4" s="6" customFormat="1" ht="46.8" x14ac:dyDescent="0.3">
      <c r="B2" s="67"/>
      <c r="C2" s="68" t="s">
        <v>51</v>
      </c>
      <c r="D2" s="65" t="s">
        <v>47</v>
      </c>
    </row>
    <row r="3" spans="2:4" s="1" customFormat="1" ht="15.6" x14ac:dyDescent="0.3">
      <c r="B3" s="69"/>
      <c r="C3" s="70" t="s">
        <v>28</v>
      </c>
      <c r="D3" s="66">
        <v>2016</v>
      </c>
    </row>
    <row r="4" spans="2:4" ht="15" x14ac:dyDescent="0.25">
      <c r="B4" s="71">
        <v>1</v>
      </c>
      <c r="C4" s="72" t="s">
        <v>20</v>
      </c>
      <c r="D4" s="73">
        <v>37.128794093519275</v>
      </c>
    </row>
    <row r="5" spans="2:4" ht="15" x14ac:dyDescent="0.25">
      <c r="B5" s="71">
        <v>2</v>
      </c>
      <c r="C5" s="72" t="s">
        <v>21</v>
      </c>
      <c r="D5" s="73">
        <v>105.12978369384359</v>
      </c>
    </row>
    <row r="6" spans="2:4" ht="15" x14ac:dyDescent="0.25">
      <c r="B6" s="71">
        <v>3</v>
      </c>
      <c r="C6" s="72" t="s">
        <v>22</v>
      </c>
      <c r="D6" s="73">
        <v>61.35471754807692</v>
      </c>
    </row>
    <row r="7" spans="2:4" ht="15" x14ac:dyDescent="0.25">
      <c r="B7" s="71">
        <v>4</v>
      </c>
      <c r="C7" s="74" t="s">
        <v>1</v>
      </c>
      <c r="D7" s="73">
        <v>49.103530534351144</v>
      </c>
    </row>
    <row r="8" spans="2:4" ht="15" x14ac:dyDescent="0.25">
      <c r="B8" s="71">
        <v>5</v>
      </c>
      <c r="C8" s="74" t="s">
        <v>2</v>
      </c>
      <c r="D8" s="73">
        <v>67.407500787897888</v>
      </c>
    </row>
    <row r="9" spans="2:4" ht="15" x14ac:dyDescent="0.25">
      <c r="B9" s="71">
        <v>6</v>
      </c>
      <c r="C9" s="74" t="s">
        <v>3</v>
      </c>
      <c r="D9" s="73">
        <v>73.415904396577162</v>
      </c>
    </row>
    <row r="10" spans="2:4" ht="15" x14ac:dyDescent="0.25">
      <c r="B10" s="71">
        <v>7</v>
      </c>
      <c r="C10" s="72" t="s">
        <v>4</v>
      </c>
      <c r="D10" s="73">
        <v>77.667311411992259</v>
      </c>
    </row>
    <row r="11" spans="2:4" ht="15" x14ac:dyDescent="0.25">
      <c r="B11" s="71">
        <v>8</v>
      </c>
      <c r="C11" s="72" t="s">
        <v>5</v>
      </c>
      <c r="D11" s="73">
        <v>35.880445795339412</v>
      </c>
    </row>
    <row r="12" spans="2:4" ht="15" x14ac:dyDescent="0.25">
      <c r="B12" s="71">
        <v>9</v>
      </c>
      <c r="C12" s="72" t="s">
        <v>6</v>
      </c>
      <c r="D12" s="73">
        <v>56.819869225901705</v>
      </c>
    </row>
    <row r="13" spans="2:4" ht="15" x14ac:dyDescent="0.25">
      <c r="B13" s="71">
        <v>10</v>
      </c>
      <c r="C13" s="72" t="s">
        <v>7</v>
      </c>
      <c r="D13" s="73">
        <v>105.95810564663023</v>
      </c>
    </row>
    <row r="14" spans="2:4" ht="15" x14ac:dyDescent="0.25">
      <c r="B14" s="71">
        <v>11</v>
      </c>
      <c r="C14" s="72" t="s">
        <v>8</v>
      </c>
      <c r="D14" s="73">
        <v>106.72156713579308</v>
      </c>
    </row>
    <row r="15" spans="2:4" ht="15" x14ac:dyDescent="0.25">
      <c r="B15" s="71">
        <v>12</v>
      </c>
      <c r="C15" s="72" t="s">
        <v>9</v>
      </c>
      <c r="D15" s="73">
        <v>104.78110869201139</v>
      </c>
    </row>
    <row r="16" spans="2:4" ht="15" x14ac:dyDescent="0.25">
      <c r="B16" s="71">
        <v>13</v>
      </c>
      <c r="C16" s="72" t="s">
        <v>10</v>
      </c>
      <c r="D16" s="73">
        <v>60.597104343484773</v>
      </c>
    </row>
    <row r="17" spans="2:4" ht="15" x14ac:dyDescent="0.25">
      <c r="B17" s="71">
        <v>14</v>
      </c>
      <c r="C17" s="72" t="s">
        <v>11</v>
      </c>
      <c r="D17" s="73">
        <v>96.453968253968256</v>
      </c>
    </row>
    <row r="18" spans="2:4" ht="15" x14ac:dyDescent="0.25">
      <c r="B18" s="71">
        <v>15</v>
      </c>
      <c r="C18" s="72" t="s">
        <v>12</v>
      </c>
      <c r="D18" s="73">
        <v>122.54788732394366</v>
      </c>
    </row>
    <row r="19" spans="2:4" ht="15" x14ac:dyDescent="0.25">
      <c r="B19" s="71">
        <v>16</v>
      </c>
      <c r="C19" s="72" t="s">
        <v>13</v>
      </c>
      <c r="D19" s="73">
        <v>42.181129807692308</v>
      </c>
    </row>
    <row r="20" spans="2:4" ht="15" x14ac:dyDescent="0.25">
      <c r="B20" s="71">
        <v>17</v>
      </c>
      <c r="C20" s="72" t="s">
        <v>14</v>
      </c>
      <c r="D20" s="73">
        <v>45.952156122127796</v>
      </c>
    </row>
    <row r="21" spans="2:4" ht="15" x14ac:dyDescent="0.25">
      <c r="B21" s="71">
        <v>18</v>
      </c>
      <c r="C21" s="72" t="s">
        <v>15</v>
      </c>
      <c r="D21" s="73">
        <v>53.842059789182649</v>
      </c>
    </row>
    <row r="22" spans="2:4" ht="15" x14ac:dyDescent="0.25">
      <c r="B22" s="71">
        <v>19</v>
      </c>
      <c r="C22" s="72" t="s">
        <v>16</v>
      </c>
      <c r="D22" s="73">
        <v>49.031466666666667</v>
      </c>
    </row>
    <row r="23" spans="2:4" ht="15" x14ac:dyDescent="0.25">
      <c r="B23" s="71">
        <v>20</v>
      </c>
      <c r="C23" s="72" t="s">
        <v>17</v>
      </c>
      <c r="D23" s="73">
        <v>28.290606116095955</v>
      </c>
    </row>
    <row r="24" spans="2:4" ht="15" x14ac:dyDescent="0.25">
      <c r="B24" s="71">
        <v>21</v>
      </c>
      <c r="C24" s="72" t="s">
        <v>18</v>
      </c>
      <c r="D24" s="73">
        <v>42.172683413741474</v>
      </c>
    </row>
    <row r="25" spans="2:4" ht="15" x14ac:dyDescent="0.25">
      <c r="B25" s="71">
        <v>22</v>
      </c>
      <c r="C25" s="72" t="s">
        <v>19</v>
      </c>
      <c r="D25" s="73">
        <v>65.146088689586449</v>
      </c>
    </row>
    <row r="27" spans="2:4" ht="13.8" thickBot="1" x14ac:dyDescent="0.3"/>
    <row r="28" spans="2:4" ht="17.399999999999999" x14ac:dyDescent="0.3">
      <c r="B28" s="115" t="s">
        <v>29</v>
      </c>
      <c r="C28" s="58" t="s">
        <v>30</v>
      </c>
      <c r="D28" s="62">
        <f>AVERAGE(D4:D25)</f>
        <v>67.617444976746526</v>
      </c>
    </row>
    <row r="29" spans="2:4" ht="17.399999999999999" x14ac:dyDescent="0.3">
      <c r="B29" s="116"/>
      <c r="C29" s="59" t="s">
        <v>31</v>
      </c>
      <c r="D29" s="31">
        <f>MEDIAN(D4:D25)</f>
        <v>60.975910945780846</v>
      </c>
    </row>
    <row r="30" spans="2:4" ht="18" thickBot="1" x14ac:dyDescent="0.35">
      <c r="B30" s="117"/>
      <c r="C30" s="60" t="s">
        <v>32</v>
      </c>
      <c r="D30" s="63" t="e">
        <f>MODE(D4:D25)</f>
        <v>#N/A</v>
      </c>
    </row>
    <row r="31" spans="2:4" ht="17.399999999999999" x14ac:dyDescent="0.3">
      <c r="B31" s="116" t="s">
        <v>33</v>
      </c>
      <c r="C31" s="61" t="s">
        <v>34</v>
      </c>
      <c r="D31" s="64">
        <f>MIN(D4:D25)</f>
        <v>28.290606116095955</v>
      </c>
    </row>
    <row r="32" spans="2:4" ht="17.399999999999999" x14ac:dyDescent="0.3">
      <c r="B32" s="116"/>
      <c r="C32" s="59" t="s">
        <v>35</v>
      </c>
      <c r="D32" s="31">
        <f>MAX(D4:D25)</f>
        <v>122.54788732394366</v>
      </c>
    </row>
    <row r="33" spans="2:4" ht="17.399999999999999" x14ac:dyDescent="0.3">
      <c r="B33" s="116"/>
      <c r="C33" s="59" t="s">
        <v>36</v>
      </c>
      <c r="D33" s="31">
        <f>D32-D31</f>
        <v>94.257281207847697</v>
      </c>
    </row>
    <row r="34" spans="2:4" ht="17.399999999999999" x14ac:dyDescent="0.3">
      <c r="B34" s="116"/>
      <c r="C34" s="59" t="s">
        <v>37</v>
      </c>
      <c r="D34" s="31">
        <f>VAR(D4:D25)</f>
        <v>767.01931829558248</v>
      </c>
    </row>
    <row r="35" spans="2:4" ht="17.399999999999999" x14ac:dyDescent="0.3">
      <c r="B35" s="116"/>
      <c r="C35" s="59" t="s">
        <v>38</v>
      </c>
      <c r="D35" s="31">
        <f>STDEVP(D4:D25)</f>
        <v>27.058359222754088</v>
      </c>
    </row>
    <row r="36" spans="2:4" ht="18" thickBot="1" x14ac:dyDescent="0.35">
      <c r="B36" s="117"/>
      <c r="C36" s="60" t="s">
        <v>39</v>
      </c>
      <c r="D36" s="32">
        <f>(D35/D28)*100</f>
        <v>40.016831798449928</v>
      </c>
    </row>
  </sheetData>
  <mergeCells count="2">
    <mergeCell ref="B28:B30"/>
    <mergeCell ref="B31:B36"/>
  </mergeCell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CONFRONTO TRA ANNI - GRAFICO</vt:lpstr>
      <vt:lpstr>RANGO</vt:lpstr>
      <vt:lpstr>AGGREGAZIONE E PESO</vt:lpstr>
      <vt:lpstr>NORMALIZZAZIONE</vt:lpstr>
      <vt:lpstr>CORRELAZIONE</vt:lpstr>
      <vt:lpstr>DATABASE VARIABILI COSTRUITE</vt:lpstr>
      <vt:lpstr>UNA PARTE SUL TUTTO</vt:lpstr>
      <vt:lpstr>VARIAZIONI TEMPORALI</vt:lpstr>
      <vt:lpstr>INDICI STATISTICI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Mattia</cp:lastModifiedBy>
  <dcterms:created xsi:type="dcterms:W3CDTF">2018-07-16T08:20:41Z</dcterms:created>
  <dcterms:modified xsi:type="dcterms:W3CDTF">2023-03-28T13:24:08Z</dcterms:modified>
</cp:coreProperties>
</file>